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7_Estadisticas\2 Productos de indicadores\Informes Periódicos anuales\Informe SAC\REDISEÑO SAC\"/>
    </mc:Choice>
  </mc:AlternateContent>
  <xr:revisionPtr revIDLastSave="0" documentId="13_ncr:1_{3B4D0349-331D-4DA8-BBE3-7CDE8C500D24}" xr6:coauthVersionLast="36" xr6:coauthVersionMax="47" xr10:uidLastSave="{00000000-0000-0000-0000-000000000000}"/>
  <bookViews>
    <workbookView xWindow="0" yWindow="0" windowWidth="9288" windowHeight="8076" tabRatio="835" firstSheet="40" activeTab="67" xr2:uid="{00000000-000D-0000-FFFF-FFFF00000000}"/>
  </bookViews>
  <sheets>
    <sheet name="ÍNDICE" sheetId="1" r:id="rId1"/>
    <sheet name="1.1" sheetId="2" r:id="rId2"/>
    <sheet name="1.2" sheetId="3" r:id="rId3"/>
    <sheet name="2.1" sheetId="4" r:id="rId4"/>
    <sheet name="2.2" sheetId="38" r:id="rId5"/>
    <sheet name="2.3" sheetId="39" r:id="rId6"/>
    <sheet name="2.4" sheetId="40" r:id="rId7"/>
    <sheet name="2.5" sheetId="41" r:id="rId8"/>
    <sheet name="2.6" sheetId="42" r:id="rId9"/>
    <sheet name="2.7" sheetId="43" r:id="rId10"/>
    <sheet name="2.8" sheetId="44" r:id="rId11"/>
    <sheet name="2.9" sheetId="45" r:id="rId12"/>
    <sheet name="2.10" sheetId="46" r:id="rId13"/>
    <sheet name="2.11" sheetId="47" r:id="rId14"/>
    <sheet name="2.12" sheetId="48" r:id="rId15"/>
    <sheet name="2.13" sheetId="49" r:id="rId16"/>
    <sheet name="2.14" sheetId="50" r:id="rId17"/>
    <sheet name="2.15" sheetId="51" r:id="rId18"/>
    <sheet name="2.16" sheetId="52" r:id="rId19"/>
    <sheet name="2.17" sheetId="53" r:id="rId20"/>
    <sheet name="2.18" sheetId="54" r:id="rId21"/>
    <sheet name="2.19" sheetId="58" r:id="rId22"/>
    <sheet name="3.1" sheetId="56" r:id="rId23"/>
    <sheet name="3.2" sheetId="59" r:id="rId24"/>
    <sheet name="3.3" sheetId="60" r:id="rId25"/>
    <sheet name="3.4" sheetId="61" r:id="rId26"/>
    <sheet name="3.5" sheetId="62" r:id="rId27"/>
    <sheet name="3.6" sheetId="63" r:id="rId28"/>
    <sheet name="3.7" sheetId="64" r:id="rId29"/>
    <sheet name="3.8" sheetId="65" r:id="rId30"/>
    <sheet name="3.9" sheetId="66" r:id="rId31"/>
    <sheet name="3.10" sheetId="67" r:id="rId32"/>
    <sheet name="3.11" sheetId="68" r:id="rId33"/>
    <sheet name="3.12" sheetId="69" r:id="rId34"/>
    <sheet name="3.13" sheetId="71" r:id="rId35"/>
    <sheet name="3.14" sheetId="70" r:id="rId36"/>
    <sheet name="3.15" sheetId="72" r:id="rId37"/>
    <sheet name="3.16" sheetId="73" r:id="rId38"/>
    <sheet name="3.17" sheetId="74" r:id="rId39"/>
    <sheet name="3.18" sheetId="75" r:id="rId40"/>
    <sheet name="4.1" sheetId="79" r:id="rId41"/>
    <sheet name="4.2" sheetId="105" r:id="rId42"/>
    <sheet name="4.3" sheetId="78" r:id="rId43"/>
    <sheet name="4.4" sheetId="106" r:id="rId44"/>
    <sheet name="4.5" sheetId="80" r:id="rId45"/>
    <sheet name="4.6" sheetId="82" r:id="rId46"/>
    <sheet name="4.7" sheetId="83" r:id="rId47"/>
    <sheet name="4.8" sheetId="107" r:id="rId48"/>
    <sheet name="5.1" sheetId="85" r:id="rId49"/>
    <sheet name="5.2" sheetId="86" r:id="rId50"/>
    <sheet name="5.3" sheetId="88" r:id="rId51"/>
    <sheet name="5.4" sheetId="89" r:id="rId52"/>
    <sheet name="6.1" sheetId="97" r:id="rId53"/>
    <sheet name="6.2" sheetId="98" r:id="rId54"/>
    <sheet name="6.3" sheetId="99" r:id="rId55"/>
    <sheet name="6.4" sheetId="100" r:id="rId56"/>
    <sheet name="6.5" sheetId="101" r:id="rId57"/>
    <sheet name="6.6" sheetId="102" r:id="rId58"/>
    <sheet name="6.7" sheetId="103" r:id="rId59"/>
    <sheet name="7.1" sheetId="90" r:id="rId60"/>
    <sheet name="7.2" sheetId="91" r:id="rId61"/>
    <sheet name="7.3" sheetId="92" r:id="rId62"/>
    <sheet name="7.4" sheetId="93" r:id="rId63"/>
    <sheet name="7.5" sheetId="94" r:id="rId64"/>
    <sheet name="8.1" sheetId="108" r:id="rId65"/>
    <sheet name="8.2" sheetId="109" r:id="rId66"/>
    <sheet name="8.3" sheetId="110" r:id="rId67"/>
    <sheet name="8.4" sheetId="114" r:id="rId68"/>
  </sheets>
  <definedNames>
    <definedName name="_xlcn.WorksheetConnection_3.17B33B34" hidden="1">'3.17'!$B$33:$B$34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o" name="Rango" connection="WorksheetConnection_3.17!$B$33:$B$34"/>
        </x15:modelTables>
      </x15:dataModel>
    </ext>
  </extLst>
</workbook>
</file>

<file path=xl/calcChain.xml><?xml version="1.0" encoding="utf-8"?>
<calcChain xmlns="http://schemas.openxmlformats.org/spreadsheetml/2006/main">
  <c r="H18" i="43" l="1"/>
  <c r="F18" i="43"/>
  <c r="D18" i="43"/>
  <c r="G18" i="41" l="1"/>
  <c r="F18" i="41"/>
  <c r="D18" i="41"/>
  <c r="E18" i="41"/>
  <c r="C18" i="41"/>
  <c r="G17" i="114" l="1"/>
  <c r="K20" i="109"/>
  <c r="J20" i="109"/>
  <c r="I20" i="109"/>
  <c r="H20" i="109"/>
  <c r="G20" i="109"/>
  <c r="F20" i="109"/>
  <c r="E20" i="109"/>
  <c r="D20" i="109"/>
  <c r="C20" i="109"/>
  <c r="L19" i="109"/>
  <c r="L18" i="109"/>
  <c r="L17" i="109"/>
  <c r="L16" i="109"/>
  <c r="L15" i="109"/>
  <c r="L14" i="109"/>
  <c r="L13" i="109"/>
  <c r="L12" i="109"/>
  <c r="L11" i="109"/>
  <c r="L10" i="109"/>
  <c r="L9" i="109"/>
  <c r="L8" i="109"/>
  <c r="L20" i="109" s="1"/>
  <c r="L7" i="109"/>
  <c r="L6" i="109"/>
  <c r="G24" i="102"/>
  <c r="G23" i="102"/>
  <c r="G22" i="102"/>
  <c r="G21" i="102"/>
  <c r="G20" i="102"/>
  <c r="G19" i="102"/>
  <c r="G18" i="102"/>
  <c r="G17" i="102"/>
  <c r="G16" i="102"/>
  <c r="G15" i="102"/>
  <c r="G14" i="102"/>
  <c r="G13" i="102"/>
  <c r="G12" i="102"/>
  <c r="G11" i="102"/>
  <c r="G10" i="102"/>
  <c r="G9" i="102"/>
  <c r="G8" i="102"/>
  <c r="D18" i="85"/>
  <c r="C18" i="85"/>
  <c r="T30" i="65"/>
  <c r="Q30" i="65"/>
  <c r="N30" i="65"/>
  <c r="K30" i="65"/>
  <c r="H30" i="65"/>
  <c r="E30" i="65"/>
  <c r="T29" i="65"/>
  <c r="Q29" i="65"/>
  <c r="N29" i="65"/>
  <c r="K29" i="65"/>
  <c r="H29" i="65"/>
  <c r="E29" i="65"/>
  <c r="T28" i="65"/>
  <c r="Q28" i="65"/>
  <c r="N28" i="65"/>
  <c r="K28" i="65"/>
  <c r="H28" i="65"/>
  <c r="E28" i="65"/>
  <c r="T27" i="65"/>
  <c r="Q27" i="65"/>
  <c r="N27" i="65"/>
  <c r="K27" i="65"/>
  <c r="H27" i="65"/>
  <c r="E27" i="65"/>
  <c r="T26" i="65"/>
  <c r="Q26" i="65"/>
  <c r="N26" i="65"/>
  <c r="K26" i="65"/>
  <c r="H26" i="65"/>
  <c r="E26" i="65"/>
  <c r="T25" i="65"/>
  <c r="Q25" i="65"/>
  <c r="N25" i="65"/>
  <c r="K25" i="65"/>
  <c r="H25" i="65"/>
  <c r="E25" i="65"/>
  <c r="T24" i="65"/>
  <c r="Q24" i="65"/>
  <c r="N24" i="65"/>
  <c r="K24" i="65"/>
  <c r="H24" i="65"/>
  <c r="E24" i="65"/>
  <c r="T23" i="65"/>
  <c r="Q23" i="65"/>
  <c r="N23" i="65"/>
  <c r="K23" i="65"/>
  <c r="H23" i="65"/>
  <c r="E23" i="65"/>
  <c r="T22" i="65"/>
  <c r="Q22" i="65"/>
  <c r="N22" i="65"/>
  <c r="K22" i="65"/>
  <c r="H22" i="65"/>
  <c r="E22" i="65"/>
  <c r="T21" i="65"/>
  <c r="Q21" i="65"/>
  <c r="N21" i="65"/>
  <c r="K21" i="65"/>
  <c r="H21" i="65"/>
  <c r="E21" i="65"/>
  <c r="T17" i="65"/>
  <c r="Q17" i="65"/>
  <c r="N17" i="65"/>
  <c r="K17" i="65"/>
  <c r="H17" i="65"/>
  <c r="E17" i="65"/>
  <c r="T16" i="65"/>
  <c r="Q16" i="65"/>
  <c r="N16" i="65"/>
  <c r="K16" i="65"/>
  <c r="H16" i="65"/>
  <c r="E16" i="65"/>
  <c r="T15" i="65"/>
  <c r="Q15" i="65"/>
  <c r="N15" i="65"/>
  <c r="K15" i="65"/>
  <c r="H15" i="65"/>
  <c r="E15" i="65"/>
  <c r="T14" i="65"/>
  <c r="Q14" i="65"/>
  <c r="N14" i="65"/>
  <c r="K14" i="65"/>
  <c r="H14" i="65"/>
  <c r="E14" i="65"/>
  <c r="T13" i="65"/>
  <c r="Q13" i="65"/>
  <c r="N13" i="65"/>
  <c r="K13" i="65"/>
  <c r="H13" i="65"/>
  <c r="E13" i="65"/>
  <c r="T12" i="65"/>
  <c r="Q12" i="65"/>
  <c r="N12" i="65"/>
  <c r="K12" i="65"/>
  <c r="H12" i="65"/>
  <c r="E12" i="65"/>
  <c r="T11" i="65"/>
  <c r="Q11" i="65"/>
  <c r="N11" i="65"/>
  <c r="K11" i="65"/>
  <c r="H11" i="65"/>
  <c r="E11" i="65"/>
  <c r="T10" i="65"/>
  <c r="Q10" i="65"/>
  <c r="N10" i="65"/>
  <c r="K10" i="65"/>
  <c r="H10" i="65"/>
  <c r="E10" i="65"/>
  <c r="T9" i="65"/>
  <c r="Q9" i="65"/>
  <c r="N9" i="65"/>
  <c r="K9" i="65"/>
  <c r="H9" i="65"/>
  <c r="E9" i="65"/>
  <c r="T8" i="65"/>
  <c r="Q8" i="65"/>
  <c r="N8" i="65"/>
  <c r="K8" i="65"/>
  <c r="H8" i="65"/>
  <c r="E8" i="65"/>
  <c r="L18" i="62"/>
  <c r="J18" i="62"/>
  <c r="H18" i="62"/>
  <c r="F18" i="62"/>
  <c r="D18" i="62"/>
  <c r="L18" i="60"/>
  <c r="J18" i="60"/>
  <c r="H18" i="60"/>
  <c r="F18" i="60"/>
  <c r="D18" i="60"/>
  <c r="L18" i="4" l="1"/>
  <c r="J18" i="4"/>
  <c r="H18" i="4"/>
  <c r="F18" i="4"/>
  <c r="D18" i="4"/>
  <c r="Q30" i="64" l="1"/>
  <c r="N30" i="64"/>
  <c r="Q29" i="64"/>
  <c r="N29" i="64"/>
  <c r="Q28" i="64"/>
  <c r="N28" i="64"/>
  <c r="Q27" i="64"/>
  <c r="N27" i="64"/>
  <c r="Q26" i="64"/>
  <c r="M26" i="64"/>
  <c r="L26" i="64"/>
  <c r="Q25" i="64"/>
  <c r="N25" i="64"/>
  <c r="Q24" i="64"/>
  <c r="N24" i="64"/>
  <c r="Q23" i="64"/>
  <c r="N23" i="64"/>
  <c r="Q22" i="64"/>
  <c r="N22" i="64"/>
  <c r="Q21" i="64"/>
  <c r="M21" i="64"/>
  <c r="N21" i="64" s="1"/>
  <c r="L21" i="64"/>
  <c r="M24" i="45"/>
  <c r="K7" i="70"/>
  <c r="L7" i="70"/>
  <c r="K8" i="70"/>
  <c r="L8" i="70"/>
  <c r="K9" i="70"/>
  <c r="L9" i="70"/>
  <c r="K10" i="70"/>
  <c r="L10" i="70"/>
  <c r="K11" i="70"/>
  <c r="L11" i="70"/>
  <c r="K12" i="70"/>
  <c r="L12" i="70"/>
  <c r="K13" i="70"/>
  <c r="L13" i="70"/>
  <c r="K14" i="70"/>
  <c r="L14" i="70"/>
  <c r="K15" i="70"/>
  <c r="L15" i="70"/>
  <c r="K16" i="70"/>
  <c r="L16" i="70"/>
  <c r="K17" i="70"/>
  <c r="L17" i="70"/>
  <c r="K18" i="70"/>
  <c r="L18" i="70"/>
  <c r="K19" i="70"/>
  <c r="L19" i="70"/>
  <c r="K20" i="70"/>
  <c r="L20" i="70"/>
  <c r="K21" i="70"/>
  <c r="L21" i="70"/>
  <c r="K22" i="70"/>
  <c r="L22" i="70"/>
  <c r="K23" i="70"/>
  <c r="L23" i="70"/>
  <c r="K25" i="70"/>
  <c r="L25" i="70"/>
  <c r="C14" i="63"/>
  <c r="D14" i="63"/>
  <c r="E14" i="63"/>
  <c r="F14" i="63"/>
  <c r="C15" i="63"/>
  <c r="D15" i="63"/>
  <c r="E15" i="63"/>
  <c r="F15" i="63"/>
  <c r="N26" i="64" l="1"/>
  <c r="J25" i="70"/>
  <c r="I25" i="70"/>
  <c r="H25" i="70"/>
  <c r="G25" i="70"/>
  <c r="F25" i="70"/>
  <c r="E25" i="70"/>
  <c r="D25" i="70"/>
  <c r="C25" i="70"/>
  <c r="I24" i="70"/>
  <c r="F24" i="70"/>
  <c r="E24" i="70"/>
  <c r="D24" i="70"/>
  <c r="C24" i="70"/>
  <c r="J23" i="70"/>
  <c r="I23" i="70"/>
  <c r="H23" i="70"/>
  <c r="G23" i="70"/>
  <c r="F23" i="70"/>
  <c r="E23" i="70"/>
  <c r="D23" i="70"/>
  <c r="C23" i="70"/>
  <c r="J22" i="70"/>
  <c r="I22" i="70"/>
  <c r="H22" i="70"/>
  <c r="G22" i="70"/>
  <c r="F22" i="70"/>
  <c r="E22" i="70"/>
  <c r="D22" i="70"/>
  <c r="C22" i="70"/>
  <c r="J21" i="70"/>
  <c r="I21" i="70"/>
  <c r="H21" i="70"/>
  <c r="G21" i="70"/>
  <c r="F21" i="70"/>
  <c r="E21" i="70"/>
  <c r="D21" i="70"/>
  <c r="C21" i="70"/>
  <c r="J20" i="70"/>
  <c r="I20" i="70"/>
  <c r="H20" i="70"/>
  <c r="G20" i="70"/>
  <c r="F20" i="70"/>
  <c r="E20" i="70"/>
  <c r="D20" i="70"/>
  <c r="C20" i="70"/>
  <c r="J19" i="70"/>
  <c r="I19" i="70"/>
  <c r="H19" i="70"/>
  <c r="G19" i="70"/>
  <c r="F19" i="70"/>
  <c r="E19" i="70"/>
  <c r="D19" i="70"/>
  <c r="C19" i="70"/>
  <c r="J18" i="70"/>
  <c r="I18" i="70"/>
  <c r="H18" i="70"/>
  <c r="G18" i="70"/>
  <c r="F18" i="70"/>
  <c r="E18" i="70"/>
  <c r="D18" i="70"/>
  <c r="C18" i="70"/>
  <c r="J17" i="70"/>
  <c r="I17" i="70"/>
  <c r="H17" i="70"/>
  <c r="G17" i="70"/>
  <c r="F17" i="70"/>
  <c r="E17" i="70"/>
  <c r="D17" i="70"/>
  <c r="C17" i="70"/>
  <c r="J16" i="70"/>
  <c r="I16" i="70"/>
  <c r="H16" i="70"/>
  <c r="G16" i="70"/>
  <c r="F16" i="70"/>
  <c r="E16" i="70"/>
  <c r="D16" i="70"/>
  <c r="C16" i="70"/>
  <c r="J15" i="70"/>
  <c r="I15" i="70"/>
  <c r="H15" i="70"/>
  <c r="G15" i="70"/>
  <c r="F15" i="70"/>
  <c r="E15" i="70"/>
  <c r="D15" i="70"/>
  <c r="C15" i="70"/>
  <c r="J14" i="70"/>
  <c r="I14" i="70"/>
  <c r="H14" i="70"/>
  <c r="G14" i="70"/>
  <c r="F14" i="70"/>
  <c r="E14" i="70"/>
  <c r="D14" i="70"/>
  <c r="C14" i="70"/>
  <c r="J13" i="70"/>
  <c r="I13" i="70"/>
  <c r="H13" i="70"/>
  <c r="G13" i="70"/>
  <c r="F13" i="70"/>
  <c r="E13" i="70"/>
  <c r="D13" i="70"/>
  <c r="C13" i="70"/>
  <c r="J12" i="70"/>
  <c r="I12" i="70"/>
  <c r="H12" i="70"/>
  <c r="G12" i="70"/>
  <c r="F12" i="70"/>
  <c r="E12" i="70"/>
  <c r="D12" i="70"/>
  <c r="C12" i="70"/>
  <c r="J11" i="70"/>
  <c r="I11" i="70"/>
  <c r="H11" i="70"/>
  <c r="G11" i="70"/>
  <c r="F11" i="70"/>
  <c r="E11" i="70"/>
  <c r="D11" i="70"/>
  <c r="C11" i="70"/>
  <c r="J10" i="70"/>
  <c r="I10" i="70"/>
  <c r="H10" i="70"/>
  <c r="G10" i="70"/>
  <c r="F10" i="70"/>
  <c r="E10" i="70"/>
  <c r="D10" i="70"/>
  <c r="C10" i="70"/>
  <c r="J9" i="70"/>
  <c r="I9" i="70"/>
  <c r="H9" i="70"/>
  <c r="G9" i="70"/>
  <c r="F9" i="70"/>
  <c r="E9" i="70"/>
  <c r="D9" i="70"/>
  <c r="C9" i="70"/>
  <c r="J8" i="70"/>
  <c r="I8" i="70"/>
  <c r="H8" i="70"/>
  <c r="G8" i="70"/>
  <c r="F8" i="70"/>
  <c r="E8" i="70"/>
  <c r="D8" i="70"/>
  <c r="C8" i="70"/>
  <c r="J7" i="70"/>
  <c r="I7" i="70"/>
  <c r="H7" i="70"/>
  <c r="G7" i="70"/>
  <c r="F7" i="70"/>
  <c r="E7" i="70"/>
  <c r="D7" i="70"/>
  <c r="C7" i="70"/>
  <c r="F13" i="63" l="1"/>
  <c r="F12" i="63"/>
  <c r="F11" i="63"/>
  <c r="F10" i="63"/>
  <c r="F9" i="63"/>
  <c r="F8" i="63"/>
  <c r="F7" i="63"/>
  <c r="E13" i="63"/>
  <c r="E12" i="63"/>
  <c r="E11" i="63"/>
  <c r="E10" i="63"/>
  <c r="E9" i="63"/>
  <c r="E8" i="63"/>
  <c r="E7" i="63"/>
  <c r="D13" i="63"/>
  <c r="D12" i="63"/>
  <c r="D11" i="63"/>
  <c r="D10" i="63"/>
  <c r="D9" i="63"/>
  <c r="D8" i="63"/>
  <c r="D7" i="63"/>
  <c r="C13" i="63"/>
  <c r="C12" i="63"/>
  <c r="C11" i="63"/>
  <c r="C10" i="63"/>
  <c r="C9" i="63"/>
  <c r="C8" i="63"/>
  <c r="C7" i="6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FBE3BEF-7610-4C89-AED1-FBF7722C0258}" keepAlive="1" name="Consulta - DP_LIVE_15112021135812938" description="Conexión a la consulta 'DP_LIVE_15112021135812938' en el libro." type="5" refreshedVersion="0" background="1">
    <dbPr connection="Provider=Microsoft.Mashup.OleDb.1;Data Source=$Workbook$;Location=DP_LIVE_15112021135812938;Extended Properties=&quot;&quot;" command="SELECT * FROM [DP_LIVE_15112021135812938]"/>
  </connection>
  <connection id="2" xr16:uid="{C28D57A3-8312-44BF-9372-F48F37C80B5D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E9FE4DE0-7AF9-48AE-9B9C-54F0E955BD05}" name="WorksheetConnection_3.17!$B$33:$B$34" type="102" refreshedVersion="8" minRefreshableVersion="5">
    <extLst>
      <ext xmlns:x15="http://schemas.microsoft.com/office/spreadsheetml/2010/11/main" uri="{DE250136-89BD-433C-8126-D09CA5730AF9}">
        <x15:connection id="Rango">
          <x15:rangePr sourceName="_xlcn.WorksheetConnection_3.17B33B34"/>
        </x15:connection>
      </ext>
    </extLst>
  </connection>
</connections>
</file>

<file path=xl/sharedStrings.xml><?xml version="1.0" encoding="utf-8"?>
<sst xmlns="http://schemas.openxmlformats.org/spreadsheetml/2006/main" count="1799" uniqueCount="640">
  <si>
    <t>1.1</t>
  </si>
  <si>
    <t>1.2</t>
  </si>
  <si>
    <t>Total</t>
  </si>
  <si>
    <t>Enseñanza superior</t>
  </si>
  <si>
    <t>Empresas</t>
  </si>
  <si>
    <t>IPSFL</t>
  </si>
  <si>
    <t>2.1</t>
  </si>
  <si>
    <t>2.2</t>
  </si>
  <si>
    <t>2.9</t>
  </si>
  <si>
    <t>2.3</t>
  </si>
  <si>
    <t>2.4</t>
  </si>
  <si>
    <t>2.5</t>
  </si>
  <si>
    <t>2.6</t>
  </si>
  <si>
    <t>2.7</t>
  </si>
  <si>
    <t>2.8</t>
  </si>
  <si>
    <t>2.10</t>
  </si>
  <si>
    <t>2.11</t>
  </si>
  <si>
    <t>1. PRESUPUESTOS PÚBLICOS EN I+D+I</t>
  </si>
  <si>
    <t>Andalucía Gasto No Financiero</t>
  </si>
  <si>
    <t>--Créditos iniciales en millones de euros corrientes--</t>
  </si>
  <si>
    <t>1. Exploración y Explotación del Medio Terrestre</t>
  </si>
  <si>
    <t>2. Medio Ambiente</t>
  </si>
  <si>
    <t>3. Exploración y Explotación el Espacio</t>
  </si>
  <si>
    <t>4. Transporte, Telecomunicaciones y Otras Infraestructuras</t>
  </si>
  <si>
    <t>5. Energía</t>
  </si>
  <si>
    <t>6. Producción y Tecnología Industrial</t>
  </si>
  <si>
    <t>7. Salud</t>
  </si>
  <si>
    <t>8. Agricultura</t>
  </si>
  <si>
    <t>9. Educación</t>
  </si>
  <si>
    <t>10. Cultura, Ocio, Religión y Medios de Comunicación</t>
  </si>
  <si>
    <t>11. Sistemas Políticos y Sociales, Estructuras y Procesos</t>
  </si>
  <si>
    <t>12. Avance General del Conocimiento: Financiado por los Fondos Generales Universitarios FGU</t>
  </si>
  <si>
    <t>13. Avance General del Conocimiento: excepto el financiados por los FGU</t>
  </si>
  <si>
    <t>14. Defensa</t>
  </si>
  <si>
    <t>99. TOTAL</t>
  </si>
  <si>
    <t>--Distribución porcentual de los créditos finales por objetivos socioeconómicos (NABS)--</t>
  </si>
  <si>
    <t>--Miles de euros corrientes y tasa de variación anual (%)--</t>
  </si>
  <si>
    <t>Admón. Pública</t>
  </si>
  <si>
    <t>Variación %</t>
  </si>
  <si>
    <t xml:space="preserve">TOTAL </t>
  </si>
  <si>
    <t>--En porcentaje del PIB--</t>
  </si>
  <si>
    <t>Andalucía Gasto Financiero</t>
  </si>
  <si>
    <t>--Estructura porcentual--</t>
  </si>
  <si>
    <t>TOTAL</t>
  </si>
  <si>
    <t>Empresas e IPSFL</t>
  </si>
  <si>
    <t>--Miles de euros corrientes y tasas de variación anual (%)--</t>
  </si>
  <si>
    <t>-</t>
  </si>
  <si>
    <t>Extranjero</t>
  </si>
  <si>
    <t>Investigación básica</t>
  </si>
  <si>
    <t>Investigación aplicada</t>
  </si>
  <si>
    <t>Desarrollo experimental</t>
  </si>
  <si>
    <t>--Miles de euros corrientes--</t>
  </si>
  <si>
    <t>Andalucía</t>
  </si>
  <si>
    <t>Aragón</t>
  </si>
  <si>
    <t>Principado de Asturias</t>
  </si>
  <si>
    <t>Canarias</t>
  </si>
  <si>
    <t>Cantabria</t>
  </si>
  <si>
    <t>Castilla y León</t>
  </si>
  <si>
    <t>Cataluña</t>
  </si>
  <si>
    <t>Comunidad Valenciana</t>
  </si>
  <si>
    <t>Extremadura</t>
  </si>
  <si>
    <t>Galicia</t>
  </si>
  <si>
    <t>Comunidad de Madrid</t>
  </si>
  <si>
    <t>Región de Murcia</t>
  </si>
  <si>
    <t>País Vasco</t>
  </si>
  <si>
    <t>La Rioja</t>
  </si>
  <si>
    <t>Ceuta y Melilla</t>
  </si>
  <si>
    <t>Illes Balears</t>
  </si>
  <si>
    <t>Castilla-La Mancha</t>
  </si>
  <si>
    <t>Comunitat Valenciana</t>
  </si>
  <si>
    <t>Comunidad Foral de Navarra</t>
  </si>
  <si>
    <t>..</t>
  </si>
  <si>
    <t>--Tasa de variación anual (%)--</t>
  </si>
  <si>
    <t>--En porcentaje del PIB regional--</t>
  </si>
  <si>
    <t>2.12</t>
  </si>
  <si>
    <t>--Euros por número de habitantes--</t>
  </si>
  <si>
    <t>España</t>
  </si>
  <si>
    <t>2.13</t>
  </si>
  <si>
    <t>2.14</t>
  </si>
  <si>
    <t>2.15</t>
  </si>
  <si>
    <t>Austria</t>
  </si>
  <si>
    <t>Estonia</t>
  </si>
  <si>
    <t>Portugal</t>
  </si>
  <si>
    <t>Bélgica</t>
  </si>
  <si>
    <t>República Checa</t>
  </si>
  <si>
    <t>Dinamarca</t>
  </si>
  <si>
    <t>Finlandia</t>
  </si>
  <si>
    <t>Francia</t>
  </si>
  <si>
    <t>Alemania</t>
  </si>
  <si>
    <t>Grecia</t>
  </si>
  <si>
    <t>Hungría</t>
  </si>
  <si>
    <t>Irlanda</t>
  </si>
  <si>
    <t>Italia</t>
  </si>
  <si>
    <t>Japón</t>
  </si>
  <si>
    <t>Luxemburgo</t>
  </si>
  <si>
    <t>Países Bajos</t>
  </si>
  <si>
    <t>Noruega</t>
  </si>
  <si>
    <t>Eslovaquia</t>
  </si>
  <si>
    <t>Eslovenia</t>
  </si>
  <si>
    <t>Suecia</t>
  </si>
  <si>
    <t>Estados Unidos</t>
  </si>
  <si>
    <t>Brasil</t>
  </si>
  <si>
    <t>Iberoamérica</t>
  </si>
  <si>
    <t>Argentina</t>
  </si>
  <si>
    <t>México</t>
  </si>
  <si>
    <t>Uruguay</t>
  </si>
  <si>
    <t>Chile</t>
  </si>
  <si>
    <t>Colombia</t>
  </si>
  <si>
    <t>2.16</t>
  </si>
  <si>
    <t>2.17</t>
  </si>
  <si>
    <t>--En porcentaje sobre el total--</t>
  </si>
  <si>
    <t>Bulgaria</t>
  </si>
  <si>
    <t>Malta</t>
  </si>
  <si>
    <t>Polonia</t>
  </si>
  <si>
    <t>Rumania</t>
  </si>
  <si>
    <t>Chipre</t>
  </si>
  <si>
    <t>Croacia</t>
  </si>
  <si>
    <t>Lituania</t>
  </si>
  <si>
    <t>Letonia</t>
  </si>
  <si>
    <t>2.18</t>
  </si>
  <si>
    <t>--Euros por habitante--</t>
  </si>
  <si>
    <t>3.1</t>
  </si>
  <si>
    <t>--Total, en equivalencia completa (EJC) y tasas de variación anual (%) --</t>
  </si>
  <si>
    <t>Número</t>
  </si>
  <si>
    <t>En EJC</t>
  </si>
  <si>
    <t>Tasa de variación anual (EJC)</t>
  </si>
  <si>
    <t>Investigadores</t>
  </si>
  <si>
    <t>Total personal en I+D</t>
  </si>
  <si>
    <t>Comunidades Autónomas</t>
  </si>
  <si>
    <t>Años</t>
  </si>
  <si>
    <t>Capítulos NABS</t>
  </si>
  <si>
    <t>3.2</t>
  </si>
  <si>
    <t>Personal I+D/Población ocupada (0/00)</t>
  </si>
  <si>
    <t>Investigadores/Población ocupada (0/00)</t>
  </si>
  <si>
    <t>3.3</t>
  </si>
  <si>
    <t>--Número de personas y tasas de variación anual (%) --</t>
  </si>
  <si>
    <t>3.4</t>
  </si>
  <si>
    <t>--Estructura porcentual --</t>
  </si>
  <si>
    <t>--Número de personas y tasas de variación interanual (%) --</t>
  </si>
  <si>
    <t>3.5</t>
  </si>
  <si>
    <t>3.6</t>
  </si>
  <si>
    <t>3.7</t>
  </si>
  <si>
    <t>--Número de personas y porcentaje de mujeres sobre el total --</t>
  </si>
  <si>
    <t>Mujeres</t>
  </si>
  <si>
    <t>% de mujeres</t>
  </si>
  <si>
    <t>Total Personal</t>
  </si>
  <si>
    <t>Admon. Pública</t>
  </si>
  <si>
    <t>Enseñanza Superior</t>
  </si>
  <si>
    <t>3.8</t>
  </si>
  <si>
    <t>3.9</t>
  </si>
  <si>
    <t>3.10</t>
  </si>
  <si>
    <t>--Como porcentaje del total de la población --</t>
  </si>
  <si>
    <t>3.11</t>
  </si>
  <si>
    <t>--Número de personas --</t>
  </si>
  <si>
    <t>3.12</t>
  </si>
  <si>
    <t>3.13</t>
  </si>
  <si>
    <t>3.14</t>
  </si>
  <si>
    <t>3.15</t>
  </si>
  <si>
    <t>Personal en I+D</t>
  </si>
  <si>
    <t>3.16</t>
  </si>
  <si>
    <t>3.17</t>
  </si>
  <si>
    <t>--Personal en I+D en relación a la población activa (0/00)--</t>
  </si>
  <si>
    <t>3.18</t>
  </si>
  <si>
    <t>--En relación a la población activa (0/00)--</t>
  </si>
  <si>
    <t>4.1</t>
  </si>
  <si>
    <t>4.2</t>
  </si>
  <si>
    <t>Menos de 250 empleados</t>
  </si>
  <si>
    <t>250 y más empleados</t>
  </si>
  <si>
    <t>AGRICULTURA, GANADERÍA, SILVICULTURA Y PESCA</t>
  </si>
  <si>
    <t>INDUSTRIA</t>
  </si>
  <si>
    <t>Industrias extractivas y del petróleo (CNAE 05, 06, 07, 08, 09, 19)</t>
  </si>
  <si>
    <t>Alimentación, bebidas y tabaco (CNAE 10, 11, 12)</t>
  </si>
  <si>
    <t>Textil, confección, cuero y calzado (CNAE 13, 14, 15)</t>
  </si>
  <si>
    <t>Madera, papel y artes gráficas (CNAE 16, 17, 18)</t>
  </si>
  <si>
    <t>Caucho y plásticos (CNAE 22)</t>
  </si>
  <si>
    <t>Productos minerales no metálicos diversos (CNAE 23)</t>
  </si>
  <si>
    <t>Metalurgia (CNAE 24)</t>
  </si>
  <si>
    <t>Manufacturas metálicas (CNAE 25)</t>
  </si>
  <si>
    <t>Productos informáticos, electrónicos y ópticos (CNAE 26)</t>
  </si>
  <si>
    <t>Material y equipo eléctrico (CNAE 27)</t>
  </si>
  <si>
    <t>Otra maquinaria y equipo (CNAE 28)</t>
  </si>
  <si>
    <t>Vehículos de motor (CNAE 29)</t>
  </si>
  <si>
    <t>Otro material de transporte (CNAE 30)</t>
  </si>
  <si>
    <t>Muebles (CNAE 31)</t>
  </si>
  <si>
    <t>Otras actividades de fabricación (CNAE 32)</t>
  </si>
  <si>
    <t>Reparación e instalación de maquinaria y equipo (CNAE 33)</t>
  </si>
  <si>
    <t>Energía y agua (CNAE 35, 36)</t>
  </si>
  <si>
    <t>Saneamiento, gestión de residuos y descontaminación (CNAE 37, 38, 39)</t>
  </si>
  <si>
    <t>CONSTRUCCIÓN (CNAE 41, 42, 43)</t>
  </si>
  <si>
    <t>SERVICIOS</t>
  </si>
  <si>
    <t>Comercio (CNAE 45, 46, 47)</t>
  </si>
  <si>
    <t>Transportes y almacenamiento (CNAE 49, 50, 51, 52, 53)</t>
  </si>
  <si>
    <t>Hostelería (CNAE 55, 56)</t>
  </si>
  <si>
    <t>Información y comunicaciones (CNAE 58, 59, 60, 61, 62, 63)</t>
  </si>
  <si>
    <t>Actividades financieras y de seguros (CNAE 64, 65, 66)</t>
  </si>
  <si>
    <t>Actividades inmobiliarias (CNAE 68)</t>
  </si>
  <si>
    <t>Actividades profesionales, científicas y técnicas (CNAE 69, 70, 71, 72, 73, 74, 75)</t>
  </si>
  <si>
    <t>Actividades administrativas y servicios auxiliares (CNAE 77, 78, 79, 80, 81, 82)</t>
  </si>
  <si>
    <t>Actividades sanitarias y de servicios sociales (CNAE 86, 87, 88)</t>
  </si>
  <si>
    <t>Actividades artísticas, recreativas y de entretenimiento (CNAE 90, 91, 92, 93)</t>
  </si>
  <si>
    <t>Educación y otros servicios (CNAE 85-854, 94, 95, 96)</t>
  </si>
  <si>
    <t>Ramas de actividad</t>
  </si>
  <si>
    <t xml:space="preserve">Nº de empresas con actividades innovadoras </t>
  </si>
  <si>
    <t>% sobre el total de empresas</t>
  </si>
  <si>
    <t>% gasto sobre el total</t>
  </si>
  <si>
    <t>4.3</t>
  </si>
  <si>
    <t xml:space="preserve">Nº de empresas  innovadoras </t>
  </si>
  <si>
    <t>Gasto total en innovación</t>
  </si>
  <si>
    <t>Química y Farmacia (CNAE 20, 21)</t>
  </si>
  <si>
    <t>Gasto en  actividades innovadoras</t>
  </si>
  <si>
    <t>4.4</t>
  </si>
  <si>
    <t>Intensidad de Innovación de las empresas con gasto en actividades innovadoras</t>
  </si>
  <si>
    <t>--Porcentaje del gasto en actividades innovadoras/cifra de negocios --</t>
  </si>
  <si>
    <t>Sectores económicos</t>
  </si>
  <si>
    <t>Agricultura</t>
  </si>
  <si>
    <t>Industria</t>
  </si>
  <si>
    <t>Construción</t>
  </si>
  <si>
    <t>Servicios</t>
  </si>
  <si>
    <t>Total empresa</t>
  </si>
  <si>
    <t>Tipo de gasto</t>
  </si>
  <si>
    <t>4.5</t>
  </si>
  <si>
    <t>5.1</t>
  </si>
  <si>
    <t>--Principales indicadores--</t>
  </si>
  <si>
    <t>Gasto en I+D 
(en millones de euros)</t>
  </si>
  <si>
    <t>Sectores de alta y media-alta tecnología</t>
  </si>
  <si>
    <t>Total sector empresarial</t>
  </si>
  <si>
    <t>Personal I+D (EJC)</t>
  </si>
  <si>
    <t>5.2</t>
  </si>
  <si>
    <t>--En miles de personas y en porcentaje sobre el total de ocupados--</t>
  </si>
  <si>
    <t xml:space="preserve">Resto </t>
  </si>
  <si>
    <t>Sector manufacturero de alta tecnología</t>
  </si>
  <si>
    <t>Sector manufacturero media-alta tecnología</t>
  </si>
  <si>
    <t>Sector servicios de alta tecnología</t>
  </si>
  <si>
    <t>Total sectores de alta y media-alta tecnología</t>
  </si>
  <si>
    <t xml:space="preserve"> % sobre total de ocupados</t>
  </si>
  <si>
    <t>Comunidades autónomas</t>
  </si>
  <si>
    <t>5.3</t>
  </si>
  <si>
    <t>--En porcentaje sobre el total de ocupados--</t>
  </si>
  <si>
    <t>5.4</t>
  </si>
  <si>
    <t>Admon. Publica, Enseñanza Superior e IPSFL</t>
  </si>
  <si>
    <t>Investigadores I+D (EJC)</t>
  </si>
  <si>
    <t>Gasto en I+D  (en miles de euros)</t>
  </si>
  <si>
    <t xml:space="preserve">Programas Marco de la Unión Europea
</t>
  </si>
  <si>
    <t>III PM</t>
  </si>
  <si>
    <t>IV PM</t>
  </si>
  <si>
    <t>V PM</t>
  </si>
  <si>
    <t>VI PM</t>
  </si>
  <si>
    <t>VII PM</t>
  </si>
  <si>
    <t>--Retorno andaluz en los PM (porcentaje)--</t>
  </si>
  <si>
    <t>Retorno</t>
  </si>
  <si>
    <t>Universidades</t>
  </si>
  <si>
    <t>Otros</t>
  </si>
  <si>
    <t>8.3</t>
  </si>
  <si>
    <t>--Distribución del retorno por áreas temáticas en millones de euros y porcentaje sobre el total nacional--</t>
  </si>
  <si>
    <t>BIO</t>
  </si>
  <si>
    <t>Millones de euros</t>
  </si>
  <si>
    <t>--Distribución del retorno por comunidades autónomas en porcentaje del total--</t>
  </si>
  <si>
    <t>--Subvención adjudicada en euros por número de investigadores EJC en las comunidades autónomas--</t>
  </si>
  <si>
    <t>6.1</t>
  </si>
  <si>
    <t>Número de documentos e impacto normalizado</t>
  </si>
  <si>
    <t>Número de documentos SCOPUS</t>
  </si>
  <si>
    <t>Número de documentos WOS</t>
  </si>
  <si>
    <t>Impacto normalizado SCOPUS</t>
  </si>
  <si>
    <t>Impacto normalizado WOS</t>
  </si>
  <si>
    <t>6.2</t>
  </si>
  <si>
    <t>Principales indicadores</t>
  </si>
  <si>
    <t>Tasa de publicaciones de alta calidad (%Q1) SCOPUS</t>
  </si>
  <si>
    <t>Tasa de publicaciones de alta calidad (%Q1) WOS</t>
  </si>
  <si>
    <t>Tasa de excelencia SCOPUS</t>
  </si>
  <si>
    <t>Tasa de excelencia WOS</t>
  </si>
  <si>
    <t>Tasa de colaboración internacional SCOPUS</t>
  </si>
  <si>
    <t>Tasa de colaboración internacional WOS</t>
  </si>
  <si>
    <t>6.3</t>
  </si>
  <si>
    <t>Nº Doc</t>
  </si>
  <si>
    <t>% España</t>
  </si>
  <si>
    <t>Impacto normalizado</t>
  </si>
  <si>
    <t>%Q1</t>
  </si>
  <si>
    <t>Excelencia</t>
  </si>
  <si>
    <t>Colaboración internacional</t>
  </si>
  <si>
    <t>6.4</t>
  </si>
  <si>
    <t>Vía Nacional</t>
  </si>
  <si>
    <t>Vía Europea</t>
  </si>
  <si>
    <t>Vía PCT</t>
  </si>
  <si>
    <t>6.5</t>
  </si>
  <si>
    <t>Distribución del número de patentes nacionales solicitadas por los residentes en España</t>
  </si>
  <si>
    <t>CSIC</t>
  </si>
  <si>
    <t>Universidad</t>
  </si>
  <si>
    <t>Organismos Públicos</t>
  </si>
  <si>
    <t>Particulares</t>
  </si>
  <si>
    <t xml:space="preserve">    Hombre</t>
  </si>
  <si>
    <t xml:space="preserve">    Mujer</t>
  </si>
  <si>
    <t>6.6</t>
  </si>
  <si>
    <t>En relación al número de habitantes y al total nacional</t>
  </si>
  <si>
    <t>Solicitudes</t>
  </si>
  <si>
    <t>Concesiones</t>
  </si>
  <si>
    <t>% sobre total nacional</t>
  </si>
  <si>
    <t>Ratio solicitudes/millón habitantes</t>
  </si>
  <si>
    <t>6.7</t>
  </si>
  <si>
    <t>Universidades Públicas</t>
  </si>
  <si>
    <t>Universides Privadas</t>
  </si>
  <si>
    <t xml:space="preserve">        Andalucía</t>
  </si>
  <si>
    <t xml:space="preserve">        Aragón</t>
  </si>
  <si>
    <t xml:space="preserve">        Canarias</t>
  </si>
  <si>
    <t xml:space="preserve">        Cantabria</t>
  </si>
  <si>
    <t xml:space="preserve">        Castilla - La Mancha</t>
  </si>
  <si>
    <t xml:space="preserve">        Castilla y León</t>
  </si>
  <si>
    <t xml:space="preserve">        Cataluña</t>
  </si>
  <si>
    <t xml:space="preserve">        Estado</t>
  </si>
  <si>
    <t xml:space="preserve">        Extremadura</t>
  </si>
  <si>
    <t xml:space="preserve">        Galicia</t>
  </si>
  <si>
    <t xml:space="preserve">        País Vasco</t>
  </si>
  <si>
    <t xml:space="preserve">        Total Universidades Presenciales</t>
  </si>
  <si>
    <t xml:space="preserve">        Total Universidades  No Presenciales</t>
  </si>
  <si>
    <t xml:space="preserve">        Total</t>
  </si>
  <si>
    <t>2.19</t>
  </si>
  <si>
    <t xml:space="preserve">1.1. </t>
  </si>
  <si>
    <t>2. GASTOS EN I+D</t>
  </si>
  <si>
    <t xml:space="preserve">2.2 </t>
  </si>
  <si>
    <t>3. RECURSOS HUMANOS EN I+D</t>
  </si>
  <si>
    <t>--Por cada mil de población ocupada (‰)--</t>
  </si>
  <si>
    <t>4. INDICADORES EN INNOVACIÓN</t>
  </si>
  <si>
    <t xml:space="preserve">% sobre el total de empresas con actividades innovadoras </t>
  </si>
  <si>
    <t> Gastos totales en actividades innovadoras</t>
  </si>
  <si>
    <t>Intensidad de innovación</t>
  </si>
  <si>
    <t>Nº de empresas innovadoras</t>
  </si>
  <si>
    <t>Empresas con actividades de I+D interna</t>
  </si>
  <si>
    <t>Año</t>
  </si>
  <si>
    <t>Impacto económico de producto que fueron novedad únicamente para la empresa</t>
  </si>
  <si>
    <t>Gastos en actividades innovadoras</t>
  </si>
  <si>
    <t>Gasto en I+D interna</t>
  </si>
  <si>
    <t>Gasto en adquisición de I+D (I+D externa)</t>
  </si>
  <si>
    <t>Gasto en otras actividades innovadoras (excluyendo I+D interna y externa)</t>
  </si>
  <si>
    <t>Coste laboral del personal interno trabajando en innovación (excluyendo I+D interna y externa)</t>
  </si>
  <si>
    <t>Otros gastos corrientes (excluyendo I+D interna y externa)</t>
  </si>
  <si>
    <t>Gastos de capital para la innovación (excluyendo I+D interna y externa)</t>
  </si>
  <si>
    <t>Nº Empleados</t>
  </si>
  <si>
    <t>Tipo de actividad (en % sobre el total)</t>
  </si>
  <si>
    <t>De manera continua</t>
  </si>
  <si>
    <t>De manera ocasional</t>
  </si>
  <si>
    <t>2010</t>
  </si>
  <si>
    <t>2011</t>
  </si>
  <si>
    <t>2012</t>
  </si>
  <si>
    <t>2013</t>
  </si>
  <si>
    <t>2014</t>
  </si>
  <si>
    <t>2015</t>
  </si>
  <si>
    <t>2016</t>
  </si>
  <si>
    <t>2017</t>
  </si>
  <si>
    <t>4.6</t>
  </si>
  <si>
    <t xml:space="preserve"> </t>
  </si>
  <si>
    <t>4.7</t>
  </si>
  <si>
    <t>4.8</t>
  </si>
  <si>
    <t>6. INDICADORES DE RESULTADOS</t>
  </si>
  <si>
    <t>7. PROGRAMAS INTERNACIONALES DE I+D+I</t>
  </si>
  <si>
    <t>7.1</t>
  </si>
  <si>
    <t>7.2</t>
  </si>
  <si>
    <t>7.3</t>
  </si>
  <si>
    <t>7.4</t>
  </si>
  <si>
    <t>7.5</t>
  </si>
  <si>
    <t>8. ACCIONES PAIDI</t>
  </si>
  <si>
    <t>8.1</t>
  </si>
  <si>
    <t>8.2</t>
  </si>
  <si>
    <t>8.4</t>
  </si>
  <si>
    <t>Convocatoria</t>
  </si>
  <si>
    <t>Grupos I+D</t>
  </si>
  <si>
    <t>ORGANISMOS</t>
  </si>
  <si>
    <t>AGR</t>
  </si>
  <si>
    <t>CTS</t>
  </si>
  <si>
    <t>FQM</t>
  </si>
  <si>
    <t>HUM</t>
  </si>
  <si>
    <t>RNM</t>
  </si>
  <si>
    <t>SEJ</t>
  </si>
  <si>
    <t>TEP</t>
  </si>
  <si>
    <t>TIC</t>
  </si>
  <si>
    <t>UAL</t>
  </si>
  <si>
    <t>UCA</t>
  </si>
  <si>
    <t>UCO</t>
  </si>
  <si>
    <t>UGR</t>
  </si>
  <si>
    <t>UHU</t>
  </si>
  <si>
    <t>UJA</t>
  </si>
  <si>
    <t>UMA</t>
  </si>
  <si>
    <t>UPO</t>
  </si>
  <si>
    <t>ULOYOLA</t>
  </si>
  <si>
    <t>SAS-Fundaciones de salud</t>
  </si>
  <si>
    <t>IFAPA</t>
  </si>
  <si>
    <t>OO</t>
  </si>
  <si>
    <t>SAS-Fund. de salud</t>
  </si>
  <si>
    <t>Otros organismos</t>
  </si>
  <si>
    <t>Doctores</t>
  </si>
  <si>
    <t>Titulado superior</t>
  </si>
  <si>
    <t>Titulado medio</t>
  </si>
  <si>
    <t>Personal Auxiliar</t>
  </si>
  <si>
    <t>n.d.</t>
  </si>
  <si>
    <t>Subvención adjudicada en euros por número de investigadores EJC en las comunidades autónomas</t>
  </si>
  <si>
    <t>5. INDICADORES SECTORIALES</t>
  </si>
  <si>
    <t>n.d</t>
  </si>
  <si>
    <t>UE-27</t>
  </si>
  <si>
    <t>Gastos totales en innovación por tipo de actividad innovadora y tamaño de la empresa. 2018-2020</t>
  </si>
  <si>
    <t xml:space="preserve">Empresas con gasto en actividades innovadoras por sectores económicos y por tipo de gasto. Año 2020
</t>
  </si>
  <si>
    <t>Serbia</t>
  </si>
  <si>
    <t xml:space="preserve">Francia </t>
  </si>
  <si>
    <t xml:space="preserve">        Principado de Asturias </t>
  </si>
  <si>
    <t xml:space="preserve">       Comunidad de Madrid</t>
  </si>
  <si>
    <t xml:space="preserve">        Región de Murcia</t>
  </si>
  <si>
    <t xml:space="preserve">        Comunidad Foral de Navarra</t>
  </si>
  <si>
    <t xml:space="preserve">        La Rioja</t>
  </si>
  <si>
    <t xml:space="preserve">Fuente: Secretaría General de Financiación Autonómica y Local [Datos presupuestarios de las comunidades autónomas] </t>
  </si>
  <si>
    <t>Unidades: Millones de euros corrientes</t>
  </si>
  <si>
    <t>Unidades: Porcentaje</t>
  </si>
  <si>
    <t>Unidades: Miles de euros corrientes y porcentaje</t>
  </si>
  <si>
    <t xml:space="preserve">Fuente: Instituto de Estadística y Cartografía de Andalucía [Estadística sobre actividades de I+D. Resultados de Andalucía] 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</si>
  <si>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de Estadística y Cartografía de Andalucía [Estadística sobre actividades de I+D. Resultados de Andalucía] 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</si>
  <si>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Porcentaje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</si>
  <si>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Instituto Nacional de Estadística [Contabilidad Regional de España] e  Instituto de Estadística y Cartografía de Andalucía [Estadística sobre actividades de I+D. Resultados de Andalucía]  </t>
    </r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</si>
  <si>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Instituto de Estadística y Cartografía de Andalucía [Estadística sobre actividades de I+D. Resultados de Andalucía] </t>
    </r>
  </si>
  <si>
    <r>
      <t xml:space="preserve">Unidades: </t>
    </r>
    <r>
      <rPr>
        <sz val="9"/>
        <color rgb="FF767171"/>
        <rFont val="Noto Sans HK Light"/>
        <family val="2"/>
        <charset val="128"/>
      </rPr>
      <t>Miles de euros corrientes y porcentaje</t>
    </r>
  </si>
  <si>
    <t xml:space="preserve">Fuente: Instituto Nacional de Estadística [Contabilidad Regional de España, Estadísticas sobre actividades de I+D] </t>
  </si>
  <si>
    <t xml:space="preserve">Fuente: Instituto Nacional de Estadística [Estadísticas sobre actividades de I+D] </t>
  </si>
  <si>
    <t>Unidades: Miles de euros corrientes</t>
  </si>
  <si>
    <t>..: Dato protegido por secreto estadístico</t>
  </si>
  <si>
    <t xml:space="preserve">Fuente: Instituto Nacional de Estadística [Estadísticas sobre actividades de I+D, Cifras de población y Censos Demográficos] </t>
  </si>
  <si>
    <t>Unidades: Euros por número de  habitantes</t>
  </si>
  <si>
    <t>..:Dato protegido por secreto estadístico</t>
  </si>
  <si>
    <t xml:space="preserve">Fuente:OECD [Principales indicadores de Ciencia y Tecnología], Instituto Nacional de Estadística [Estadísticas sobre actividades de I+D]  </t>
  </si>
  <si>
    <t>El dato de Brasil (1,26) corresponde a 2017 , último dato disponible.</t>
  </si>
  <si>
    <t>Fuente: Eurostat [Estadísticas de Ciencia y Tecnología], Instituto Nacional de Estadística [Estadísticas sobre actividades de I+D]</t>
  </si>
  <si>
    <t xml:space="preserve">Fuente: Eurostat [Estadísticas de Ciencia y Tecnología],  Instituto Nacional de Estadística [Estadísticas sobre actividades de I+D, Cifras de población y Censos Demográficos] </t>
  </si>
  <si>
    <t>Unidades: Euros por habitante</t>
  </si>
  <si>
    <t>n.d.: no disponible a la fecha de publicación del informe</t>
  </si>
  <si>
    <t xml:space="preserve">Fuente:  Instituto de Estadística y Cartografía de Andalucía [Estadística sobre actividades de I+D. Resultados de Andalucía] </t>
  </si>
  <si>
    <t xml:space="preserve">Fuente:  Instituto Nacional de Estadística [Estadísticas sobre actividades de I+D] </t>
  </si>
  <si>
    <t>El dato de Brasil  corresponde a 2014, último año disponible.</t>
  </si>
  <si>
    <t>El dato de Colombia corresponde a 2017, último año disponible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</si>
  <si>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>Instituto de Estadística y Cartografía de Andalucía [Encuesta sobre Innovación en las Empresas. Resultados para Andalucía]</t>
    </r>
  </si>
  <si>
    <t>Unidad: Número de empresas, porcentaje y miles de euros</t>
  </si>
  <si>
    <t>Unidad: Miles de euros y porcentaje</t>
  </si>
  <si>
    <r>
      <t>Fuente</t>
    </r>
    <r>
      <rPr>
        <sz val="9"/>
        <color rgb="FF000000"/>
        <rFont val="Noto Sans HK Light"/>
        <family val="2"/>
        <charset val="128"/>
      </rPr>
      <t xml:space="preserve">: </t>
    </r>
    <r>
      <rPr>
        <sz val="9"/>
        <color rgb="FF7F7F7F"/>
        <rFont val="Noto Sans HK Light"/>
        <family val="2"/>
        <charset val="128"/>
      </rPr>
      <t xml:space="preserve"> Instituto de Estadística y Cartografía de Andalucía [Encuesta sobre Innovación en las Empresas. Resultados para Andalucía]</t>
    </r>
  </si>
  <si>
    <t xml:space="preserve">Unidades: (Gastos act. Innovadoras/Cifra de negocios)x100 </t>
  </si>
  <si>
    <r>
      <t>Fuente</t>
    </r>
    <r>
      <rPr>
        <sz val="9"/>
        <color rgb="FFBFBFBF"/>
        <rFont val="Noto Sans HK Light"/>
        <family val="2"/>
        <charset val="128"/>
      </rPr>
      <t xml:space="preserve">:  </t>
    </r>
    <r>
      <rPr>
        <sz val="9"/>
        <color rgb="FF7F7F7F"/>
        <rFont val="Noto Sans HK Light"/>
        <family val="2"/>
        <charset val="128"/>
      </rPr>
      <t>Instituto de Estadística y Cartografía de Andalucía [Encuesta sobre Innovación en las Empresas. Resultados para Andalucía]</t>
    </r>
  </si>
  <si>
    <t>Unidades: Empresas y porcentaje</t>
  </si>
  <si>
    <t>Unidades: Empresas, miles de euros y porcentaje</t>
  </si>
  <si>
    <t>Fuente:  Instituto Nacional de Estadística [Estadísticas sobre actividades de I+D], Instituto de estadística y cartogafría de Andalucía [Estadística sobre actividades de I+D. Resultados de Andalucía]</t>
  </si>
  <si>
    <t>Fuente:  Instituto Nacional de Estadística [Indicadores de alta tecnología]</t>
  </si>
  <si>
    <t>Fuente: Instituto Nacional de Estadística [Estadística sobre el uso de biotecnología]</t>
  </si>
  <si>
    <t>Unidades: Millones de euros, EJC</t>
  </si>
  <si>
    <t>Unidades: Número de documentos y porcentaje</t>
  </si>
  <si>
    <t>Fuente: Oicina Española de Patentes y Marcas. Estadísticas de Propiedad Industrial</t>
  </si>
  <si>
    <t>Unidades: Número de patentes</t>
  </si>
  <si>
    <t>Unidades: Número de patentes y porcentaje</t>
  </si>
  <si>
    <t>Fuente: Ministerio de Universidades. Estadísticas de Tesis Doctorales</t>
  </si>
  <si>
    <t>Unidades: Número de tesis</t>
  </si>
  <si>
    <t>Unidades: Euros por investigador</t>
  </si>
  <si>
    <t>Fuente: SICA</t>
  </si>
  <si>
    <t>Unidades: Número de grupos de investigación</t>
  </si>
  <si>
    <t>Unidades: Número de personas</t>
  </si>
  <si>
    <t xml:space="preserve">Número de empresas con actividades de innovación tecnológica que realizan I+D por tamaño de la empresa. 2010-2020
</t>
  </si>
  <si>
    <t>Empresas con gasto en actividades innovadoras por sectores económicos y por tipo de gasto. Año 2020</t>
  </si>
  <si>
    <t>Número de empresas con actividades de innovación tecnológica que realizan I+D por tamaño de la empresa. 2010-2020</t>
  </si>
  <si>
    <t>Programas Marco de la Unión Europea
Retorno andaluz en los PM</t>
  </si>
  <si>
    <t>Unidades: Tantos por mil</t>
  </si>
  <si>
    <t>Personal investigador</t>
  </si>
  <si>
    <t>Unidades: Porcentajes</t>
  </si>
  <si>
    <t>Empresas innovadoras y gasto total por rama de actividad. Año 2020. Empresas con actividad en Andalucía</t>
  </si>
  <si>
    <t>Empresas con actividades innovadoras y gasto total por rama de actividad. Año 2020. Sede Social Andalucía</t>
  </si>
  <si>
    <t xml:space="preserve"> Intensidad de innovación por sectores económicos y tamaño de la empresa. Año 2020</t>
  </si>
  <si>
    <t>Islandia</t>
  </si>
  <si>
    <t>Canadá</t>
  </si>
  <si>
    <t>América Latina y el Caribe</t>
  </si>
  <si>
    <t>Cuba</t>
  </si>
  <si>
    <t xml:space="preserve">Chile </t>
  </si>
  <si>
    <t>Panamá</t>
  </si>
  <si>
    <t>ANDALUCÍA</t>
  </si>
  <si>
    <t>Rumanía</t>
  </si>
  <si>
    <t>Venezuela</t>
  </si>
  <si>
    <t>Paraguay</t>
  </si>
  <si>
    <t xml:space="preserve">Empresas innovadoras y gasto total por rama de actividad. Año 2020. Empresas con actividad en Andalucía
</t>
  </si>
  <si>
    <t>Química (CNAE 20)</t>
  </si>
  <si>
    <t>Farmacia (CNAE 21)</t>
  </si>
  <si>
    <t xml:space="preserve">Empresas con actividades innovadoras y gasto total por rama de actividad. Año 2020. Sede Social Andalucía
</t>
  </si>
  <si>
    <t xml:space="preserve"> Intensidad de innovación por sectores económicos y tamaño de la empresa. Año 2020
</t>
  </si>
  <si>
    <t>RAMA</t>
  </si>
  <si>
    <t>Empresas con gasto en I+D interna</t>
  </si>
  <si>
    <t>Empresas con gasto en adquisición de I+D (I+D externa)</t>
  </si>
  <si>
    <t>Empresas con otros gastos de innovación (excluyendo I+D interna y externa)</t>
  </si>
  <si>
    <t>CONSTRUCCIÓN</t>
  </si>
  <si>
    <t>INDICADOR</t>
  </si>
  <si>
    <t>Suiza</t>
  </si>
  <si>
    <t xml:space="preserve">Situación del sector de la biotecnología. 2010-2020
</t>
  </si>
  <si>
    <t xml:space="preserve">        Comunitat Valenciana</t>
  </si>
  <si>
    <t xml:space="preserve">        Total Universidades Especiales</t>
  </si>
  <si>
    <t xml:space="preserve">H2020 </t>
  </si>
  <si>
    <t>INDICADORES DEL SISTEMA ANDALUZ DEL CONOCIMIENTO 2022</t>
  </si>
  <si>
    <t>Presupuestos de la Política de I+D+I de la Junta de Andalucía. Evolución 2011-2022
Créditos iniciales en millones de euros corrientes</t>
  </si>
  <si>
    <t>Presupuestos de la Política de I+D+I de la Junta de Andalucía. Evolución 2011-2022</t>
  </si>
  <si>
    <t>Financiación Pública para I+D. Evolución 2011-2022</t>
  </si>
  <si>
    <t>Financiación Pública para I+D. Evolución 2011-2022
Distribución porcentual de los créditos finales por objetivos socioeconómicos (NABS)</t>
  </si>
  <si>
    <t xml:space="preserve">Gastos internos totales en actividades de I+D por sector de ejecución. 2011-2022
Miles de euros corrientes y tasa de variación anual (%)
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</si>
  <si>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Instituto Nacional de Estadística [Estadísticas sobre actividades de I+D] </t>
    </r>
  </si>
  <si>
    <t xml:space="preserve">Gastos internos totales en actividades de I+D por sector de ejecución. 2011-2022
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</si>
  <si>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Instituto Nacional de Estadística [Contabilidad Regional de España, Estadísticas sobre actividades de I+D] </t>
    </r>
  </si>
  <si>
    <t>Gastos internos totales en actividades de I+D por sector de ejecución. 2011-2022
En porcentaje del PIB</t>
  </si>
  <si>
    <t xml:space="preserve">Gastos internos totales en I+D por investigador y por sector de ejecución. 2011-2022
</t>
  </si>
  <si>
    <t>Gastos internos totales en I+D por investigador y por sector de ejecución. 2011-2022
Miles de euros corrientes y tasas de variación anual (%)</t>
  </si>
  <si>
    <t xml:space="preserve">Gastos internos totales en I+D por comunidades autonómas. 2011-2022
</t>
  </si>
  <si>
    <t>Gastos internos totales en I+D por comunidades autonómas. 2011-2022
Miles de euros corrientes</t>
  </si>
  <si>
    <t>Gastos internos totales en I+D por comunidades autonómas. 2011-2022
Tasa de variación anual (%)</t>
  </si>
  <si>
    <t>Gastos internos totales en I+D por comunidades autonómas. 2011-2022
En porcentaje del PIB regional</t>
  </si>
  <si>
    <t>Gastos internos totales en I+D por comunidades autonómas. 2011-2022
Euros por número de habitantes</t>
  </si>
  <si>
    <t xml:space="preserve">Gastos internos totales en I+D por comunidades autonómas y sector de ejecución. 2022
</t>
  </si>
  <si>
    <t>.</t>
  </si>
  <si>
    <t>Gastos internos totales en I+D por comunidades autonómas y sector de ejecución. 2022
Miles de euros corrientes</t>
  </si>
  <si>
    <t>Gastos internos totales en I+D por comunidades autonómas y sector de ejecución. 2022
Estructura porcentual</t>
  </si>
  <si>
    <t xml:space="preserve">Gasto en I+D en los países de la OCDE. 2011 y 2021
</t>
  </si>
  <si>
    <t>Gasto en I+D en los países de la OCDE. 2011 y 2021
En porcentaje del PIB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</si>
  <si>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RICYT: Red de Indicadores de Ciencia y Tecnología, Instituto Nacional de Estadística [Estadísticas sobre actividades de I+D], </t>
    </r>
  </si>
  <si>
    <t xml:space="preserve">Gasto en I+D en países iberoamericanos y EEUU. 2011 y 2021
</t>
  </si>
  <si>
    <t>Gasto en I+D en países iberoamericanos y EEUU. 2011 y 2021
En porcentaje del PIB</t>
  </si>
  <si>
    <t xml:space="preserve">Gasto en I+D en los países de la UE por sector de ejecución. 2022
</t>
  </si>
  <si>
    <t>Gasto en I+D en los países de la UE por sector de ejecución. 2022
En porcentaje sobre el total</t>
  </si>
  <si>
    <t>Gasto en I+D en los países de la UE por sector de ejecución. 2022
En porcentaje sobre el PIB</t>
  </si>
  <si>
    <t xml:space="preserve">Gasto en I+D en los países de la UE. 2022
</t>
  </si>
  <si>
    <t>Gasto en I+D en los países de la UE. 2022
Euros por habitante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</si>
  <si>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 Instituto de Estadística y Cartografía de Andalucía [Estadística sobre actividades de I+D. Resultados de Andalucía] </t>
    </r>
  </si>
  <si>
    <r>
      <t xml:space="preserve">Unidades: </t>
    </r>
    <r>
      <rPr>
        <sz val="9"/>
        <color rgb="FF767171"/>
        <rFont val="Source Sans Pro"/>
        <family val="2"/>
      </rPr>
      <t>Número de personas y EJC</t>
    </r>
  </si>
  <si>
    <t xml:space="preserve">Personal empleado en actividades de I+D. 2011-2022
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</si>
  <si>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 Instituto Nacional de Estadística [Estadísticas sobre actividades de I+D, Encuesta de Población Activa ]</t>
    </r>
  </si>
  <si>
    <r>
      <t xml:space="preserve">Unidades: </t>
    </r>
    <r>
      <rPr>
        <sz val="9"/>
        <color rgb="FF767171"/>
        <rFont val="Source Sans Pro"/>
        <family val="2"/>
      </rPr>
      <t>EJC por cada mil de población ocupada</t>
    </r>
  </si>
  <si>
    <t xml:space="preserve">Personal empleado en actividades de I+D (EJC) en relación a la poblacion ocupada. 2011-2022
</t>
  </si>
  <si>
    <t>Personal empleado en actividades de I+D. 2011-2022
Total, en equivalencia completa (EJC) y tasas de variación anual (%)</t>
  </si>
  <si>
    <t>Personal empleado en actividades de I+D (EJC) en relación a la poblacion ocupada. 2011-2022
Por cada mil de población ocupada (‰)</t>
  </si>
  <si>
    <r>
      <t xml:space="preserve">Unidades: </t>
    </r>
    <r>
      <rPr>
        <sz val="9"/>
        <color rgb="FF767171"/>
        <rFont val="Source Sans Pro"/>
        <family val="2"/>
      </rPr>
      <t>Número de personas y porcentaje</t>
    </r>
  </si>
  <si>
    <t xml:space="preserve">Personal empleado en actividades de I+D (EJC) por sector de ejecución. 2011-2022
</t>
  </si>
  <si>
    <t>Personal empleado en actividades de I+D (EJC) por sector de ejecución. 2011-2022
Número de personas y tasas de variación anual (%)</t>
  </si>
  <si>
    <r>
      <t xml:space="preserve">Unidades: </t>
    </r>
    <r>
      <rPr>
        <sz val="9"/>
        <color rgb="FF767171"/>
        <rFont val="Source Sans Pro"/>
        <family val="2"/>
      </rPr>
      <t>Porcentaje</t>
    </r>
  </si>
  <si>
    <t>Personal empleado en actividades de I+D (EJC) por sector de ejecución. 2011-2022
Estructura porcentual</t>
  </si>
  <si>
    <r>
      <t>Unidades:  Número de personas y p</t>
    </r>
    <r>
      <rPr>
        <sz val="9"/>
        <color rgb="FF767171"/>
        <rFont val="Source Sans Pro"/>
        <family val="2"/>
      </rPr>
      <t>orcentaje</t>
    </r>
  </si>
  <si>
    <t xml:space="preserve">Investigadores (EJC) por sector de ejecución. 2011-2022
</t>
  </si>
  <si>
    <t>Investigadores (EJC) por sector de ejecución. 2011-2022
Número de personas y tasas de variación interanual (%)</t>
  </si>
  <si>
    <t>Investigadores (EJC) por sector de ejecución. 2011-2022
Estructura porcentual</t>
  </si>
  <si>
    <r>
      <t xml:space="preserve">Unidades: </t>
    </r>
    <r>
      <rPr>
        <sz val="9"/>
        <color rgb="FF767171"/>
        <rFont val="Source Sans Pro"/>
        <family val="2"/>
      </rPr>
      <t xml:space="preserve">Número de personas </t>
    </r>
  </si>
  <si>
    <t xml:space="preserve">Personal e investigadores empleados en actividades de I+D por sector de ejecución. 2011-2022
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</si>
  <si>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 Fuente:  Instituto Nacional de Estadística [Estadísticas sobre actividades de I+D] </t>
    </r>
  </si>
  <si>
    <r>
      <t xml:space="preserve">Unidades: Número de personas en </t>
    </r>
    <r>
      <rPr>
        <sz val="9"/>
        <color rgb="FF767171"/>
        <rFont val="Source Sans Pro"/>
        <family val="2"/>
      </rPr>
      <t>EJC</t>
    </r>
  </si>
  <si>
    <t xml:space="preserve">Personal e investigadores empleados en actividades de I+D (EJC) por sector de ejecución. 2011-2022
</t>
  </si>
  <si>
    <t>Personal e investigadores empleados en actividades de I+D (EJC) por sector de ejecución. 2011-2022
Número de personas y porcentaje de mujeres sobre el total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</si>
  <si>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 Instituto Nacional de Estadística [Estadísticas sobre actividades de I+D] </t>
    </r>
  </si>
  <si>
    <t xml:space="preserve">Personal técnico y auxiliar empleado en actividades de I+D (EJC) en relación al personal investigador y sector de ejecución. 2011-2022
</t>
  </si>
  <si>
    <t>Personal técnico y auxiliar empleado en actividades de I+D (EJC) en relación al personal investigador y sector de ejecución. 2011-2022</t>
  </si>
  <si>
    <t>Población entre 25 y 34 años con educación terciaria. 2011-2022</t>
  </si>
  <si>
    <t>Población entre 25 y 34 años con educación terciaria. 2011-2022
Como porcentaje del total de la población</t>
  </si>
  <si>
    <r>
      <t xml:space="preserve">Unidades: </t>
    </r>
    <r>
      <rPr>
        <sz val="9"/>
        <color rgb="FF767171"/>
        <rFont val="Source Sans Pro"/>
        <family val="2"/>
      </rPr>
      <t>Número de personas en EJC</t>
    </r>
  </si>
  <si>
    <t xml:space="preserve">Personal empleado en I+D en EJC por comunidades autónomas. 2011-2022
</t>
  </si>
  <si>
    <t>Personal empleado en I+D (EJC) por comunidades autónomas. 2011-2022
Número de personas</t>
  </si>
  <si>
    <t>Personal empleado en I+D (EJC) por comunidades autónomas. 2011-2022
Estructura porcentual</t>
  </si>
  <si>
    <t xml:space="preserve">Personal investigadores en EJC por comunidades autónomas. 2011-2022
</t>
  </si>
  <si>
    <t>Investigadores (EJC) por comunidades autónomas. 2011-2022
Número de personas en EJC</t>
  </si>
  <si>
    <t xml:space="preserve">Personal investigador en EJC por comunidades autónomas. 2011-2022
</t>
  </si>
  <si>
    <t>Investigadores (EJC) por comunidades autónomas. 2011-2022
Estructura porcentual</t>
  </si>
  <si>
    <t xml:space="preserve">Personal empleado en actividades de I+D en EJC por comunidades autónomas y sector de ejecución. 2022
</t>
  </si>
  <si>
    <t>Personal empleado en actividades de I+D (EJC) por comunidades autónomas y sector de ejecución. 2022
Número de personas</t>
  </si>
  <si>
    <r>
      <t>Fuente</t>
    </r>
    <r>
      <rPr>
        <sz val="9"/>
        <color rgb="FF000000"/>
        <rFont val="Source Sans Pro"/>
        <family val="2"/>
      </rPr>
      <t>:</t>
    </r>
    <r>
      <rPr>
        <sz val="9"/>
        <color rgb="FF7F7F7F"/>
        <rFont val="Source Sans Pro"/>
        <family val="2"/>
      </rPr>
      <t xml:space="preserve"> Instituto Nacional de Estadística [Estadísticas sobre actividades de I+D] </t>
    </r>
  </si>
  <si>
    <t>Personal empleado en actividades de I+D (EJC) por comunidades autónomas y sector de ejecución. 2022
Estructura porcentual</t>
  </si>
  <si>
    <t>Korea</t>
  </si>
  <si>
    <t>Recursos destinados a I+D en los países de la OCDE. 2011 y 2022
Personal en I+D en relación a la población activa (‰)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</si>
  <si>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>RICYT: Red de Indicadores de Ciencia y Tecnología</t>
    </r>
  </si>
  <si>
    <t xml:space="preserve">Personal investigador en EJC países iberoamericanos. 2021
</t>
  </si>
  <si>
    <t>Dato a 2020</t>
  </si>
  <si>
    <t>Dato a 2014</t>
  </si>
  <si>
    <t>Dato a 2017</t>
  </si>
  <si>
    <t>Investigadores (EJC) en los países iberoamericanos. 2021
En relación a la población activa (‰)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</si>
  <si>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>Instituto de Estadística y Cartografía de Andalucía [Encuesta sobre Innovación en las Empresas. Resultados para Andalucía]</t>
    </r>
  </si>
  <si>
    <t>Innovación en las empresas andaluzas. 2018-2022</t>
  </si>
  <si>
    <t>Innovación en las comunidades autónomas. Año 2022</t>
  </si>
  <si>
    <r>
      <t>Fuente</t>
    </r>
    <r>
      <rPr>
        <sz val="9"/>
        <color rgb="FFBFBFBF"/>
        <rFont val="Source Sans Pro"/>
        <family val="2"/>
      </rPr>
      <t xml:space="preserve">:  </t>
    </r>
    <r>
      <rPr>
        <sz val="9"/>
        <color rgb="FF7F7F7F"/>
        <rFont val="Source Sans Pro"/>
        <family val="2"/>
      </rPr>
      <t>Instituto Nacional de Estadística [Encuesta sobre Innovación en las Empresas]</t>
    </r>
  </si>
  <si>
    <r>
      <t>Unidades: M</t>
    </r>
    <r>
      <rPr>
        <sz val="9"/>
        <color rgb="FF767171"/>
        <rFont val="Source Sans Pro"/>
        <family val="2"/>
      </rPr>
      <t>illones de euros, EJC, número</t>
    </r>
  </si>
  <si>
    <t>Situación del sector de alta tecnología. 2011-2021</t>
  </si>
  <si>
    <r>
      <t xml:space="preserve">Unidades: </t>
    </r>
    <r>
      <rPr>
        <sz val="9"/>
        <color rgb="FF767171"/>
        <rFont val="Source Sans Pro"/>
        <family val="2"/>
      </rPr>
      <t xml:space="preserve">Miles de personas </t>
    </r>
  </si>
  <si>
    <t>Personal empleado en los sectores de alta tecnología por comunidades autónomas. 2021</t>
  </si>
  <si>
    <t>Personal empleado en los sectores de alta tecnlogía por comunidades autónomas. 2021</t>
  </si>
  <si>
    <t xml:space="preserve">Personal empleado en los sectores de alta tecnología en los países de la UE-28. 2011 y 2021
</t>
  </si>
  <si>
    <t>Personal empleado en los sectores de alta tecnología en los países de la UE-28. 2011 y 2021</t>
  </si>
  <si>
    <t>Situación del sector de la biotecnología. 2011-2021</t>
  </si>
  <si>
    <t>Producción científica andaluza. Años 2011-2022</t>
  </si>
  <si>
    <t>Producción científica andaluza. 2011-2022
Número de documentos e impacto normalizado</t>
  </si>
  <si>
    <t>Producción científica andaluza. Años 2011-2022
Principales indicadores</t>
  </si>
  <si>
    <t>Producción científica en las comunidades autónomas. Año 2022
Principales indicadores</t>
  </si>
  <si>
    <t>Producción científica en las comunidades autónomas. Año 2022</t>
  </si>
  <si>
    <t>Solictudes de patentes nacionales, europeas y PCT. Años 2011-2022</t>
  </si>
  <si>
    <t>Solicitudes de patentes nacionales según la naturaleza del solicitante. Año 2022</t>
  </si>
  <si>
    <t>Solicitudes y concesiones de patentes en España por comunidades 
autónomas. Año 2022</t>
  </si>
  <si>
    <t>Tesis doctorales leídas por tipo de universidad y comunidad autónoma. Año 2022</t>
  </si>
  <si>
    <t>Solicitudes y concesiones de patentes en España por comunidades autónomas. Año 2022</t>
  </si>
  <si>
    <t>No Residentes</t>
  </si>
  <si>
    <t>HORIZONTE EUROPA</t>
  </si>
  <si>
    <t>Programa Horizonte Europa de la Unión Europea</t>
  </si>
  <si>
    <t>Subvención obtenida de Horizonte Europa por tipo de entidad</t>
  </si>
  <si>
    <t>Administración Pública</t>
  </si>
  <si>
    <t>Organismos de investigación</t>
  </si>
  <si>
    <t>Porcentaje sobre el total naciona (%)l</t>
  </si>
  <si>
    <t>Programa Horizonte Europa  de la Unión Europea</t>
  </si>
  <si>
    <t>Número de Grupos de I+D. 2011-2022</t>
  </si>
  <si>
    <t>Número de Grupos de I+D. Años 2011-2022</t>
  </si>
  <si>
    <t>Distribución de Grupos de I+D por áreas científico-técnicas del PAIDI. Año 2022</t>
  </si>
  <si>
    <t>Distribución de Grupos de I+D por organismos. Año 2022</t>
  </si>
  <si>
    <t>Distribución de Grupos de I+D por áreas científico-técnicas del PAIDI. 2022</t>
  </si>
  <si>
    <t>Distribución de Grupos de I+D por organismos. 2022</t>
  </si>
  <si>
    <t>Salud</t>
  </si>
  <si>
    <t>Cultura, creatividad y sociedad inclusiva</t>
  </si>
  <si>
    <t>Seguridad civil para la sociedad</t>
  </si>
  <si>
    <t>Clima, energía y movilidad</t>
  </si>
  <si>
    <t>Mundo digital, industria y espacio</t>
  </si>
  <si>
    <t>Ecosistemas Europeos de Innovación</t>
  </si>
  <si>
    <t>Consejo Europea de Investigación</t>
  </si>
  <si>
    <t>Alimentación, bioeconomía, recursos naturales, agricultura y medio ambiente</t>
  </si>
  <si>
    <t>Acciones Marie Sklodowska-Curie</t>
  </si>
  <si>
    <t>Infraestructuras de investigación</t>
  </si>
  <si>
    <t>Consejo Europeo de Innovación</t>
  </si>
  <si>
    <t>Ampliar la participación y fortaleces el Espacio Europeo de Investigación (ERA)</t>
  </si>
  <si>
    <t>Nota: A fecha de publicación del informe aún no estaban los datos disponibles para su actualización</t>
  </si>
  <si>
    <t>Programa Horizonte Europa 
Retorno andaluz en los PM</t>
  </si>
  <si>
    <t>Programa Horizonte Europa 
Distribución del retorno por áreas temáticas en millones de euros y porcentaje sobre el total nacional</t>
  </si>
  <si>
    <t>Programa Horizonte Europa  
Distribución del retorno por comunidades autónomas en porcentaje del total</t>
  </si>
  <si>
    <t>Programa Horizonte Europa 
Subvención adjudicada en euros por número de investigadores EJC en las comunidades autónomas</t>
  </si>
  <si>
    <t>Fuente: CDTI, Comisión Europea</t>
  </si>
  <si>
    <t>Fuente: Comisión Europea</t>
  </si>
  <si>
    <t>Fuente: Comisión Europea,  Instituto Nacional de Estadística [Estadísticas sobre actividades de I+D]</t>
  </si>
  <si>
    <t>Gastos internos totales en actividades de I+D por sector de financiación. 2011-2022
Miles de euros corrientes y tasas de variación anual (%)</t>
  </si>
  <si>
    <t>Gastos internos totales en actividades de I+D por sector de financiación. 2011-2022
Estructura porcentual</t>
  </si>
  <si>
    <t>Gastos internos totales en actividades de I+D por sector de financiación. 2011-2022
En porcentaje del PIB</t>
  </si>
  <si>
    <t xml:space="preserve">Gastos internos corrientes en I+D por tipo de investigación. 2011-2022
Miles de euros corrientes y tasas de variación anual (%)
</t>
  </si>
  <si>
    <t>Personal e investigadores empleados en actividades de I+D por sector de ejecución. 2011-2022
Número de personas y porcentaje de mujeres sobre el total</t>
  </si>
  <si>
    <t xml:space="preserve">Gastos internos totales en actividades de I+D por sector de ejecución. 2011-2021
</t>
  </si>
  <si>
    <t xml:space="preserve">Gastos internos totales en actividades de I+D por sector de financiación. 2011-2022
</t>
  </si>
  <si>
    <t xml:space="preserve">Gastos internos corrientes en I+D por tipo de investigación. 2011-2022
</t>
  </si>
  <si>
    <t>Fuente: Ministerio de Ciencia e Innovación - Sistema de Información sobre Ciencia, Tecnología e Innovación</t>
  </si>
  <si>
    <t>Población a 1 de enero</t>
  </si>
  <si>
    <r>
      <t>Fuente</t>
    </r>
    <r>
      <rPr>
        <sz val="9"/>
        <color rgb="FF000000"/>
        <rFont val="Source Sans Pro"/>
        <family val="2"/>
      </rPr>
      <t xml:space="preserve">: </t>
    </r>
    <r>
      <rPr>
        <sz val="9"/>
        <color rgb="FF7F7F7F"/>
        <rFont val="Source Sans Pro"/>
        <family val="2"/>
      </rPr>
      <t xml:space="preserve">  Instituto de Estadística y Cartografía de Andalucía [Sistema de indicadores de Desarrollo Sostenible de Andalucía para la Agenda 2030] </t>
    </r>
  </si>
  <si>
    <t xml:space="preserve">Recursos destinados a I+D en los países de la OCDE. 2011 y 2021
</t>
  </si>
  <si>
    <t>Fuente: FECYT  [Plataforma Indicadores]</t>
  </si>
  <si>
    <t>US</t>
  </si>
  <si>
    <t>Personal de los Grupos de I+D por Titulación académica. 2011-2022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</si>
</sst>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_-* #,##0.00_-;\-* #,##0.00_-;_-* &quot;-&quot;??_-;_-@_-"/>
    <numFmt numFmtId="165" formatCode="#,##0.0"/>
    <numFmt numFmtId="166" formatCode="_-* #,##0_-;\-* #,##0_-;_-* &quot;-&quot;??_-;_-@_-"/>
    <numFmt numFmtId="167" formatCode="#,##0_ ;\-#,##0\ "/>
    <numFmt numFmtId="168" formatCode="0.0"/>
    <numFmt numFmtId="169" formatCode="#,##0.000"/>
  </numFmts>
  <fonts count="43" x14ac:knownFonts="1">
    <font>
      <sz val="11"/>
      <color rgb="FF000000"/>
      <name val="Calibri"/>
      <family val="2"/>
    </font>
    <font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11"/>
      <color rgb="FFFFFFFF"/>
      <name val="Noto Sans HK Light"/>
      <family val="2"/>
      <charset val="128"/>
    </font>
    <font>
      <sz val="11"/>
      <color rgb="FF000000"/>
      <name val="Noto Sans HK Light"/>
      <family val="2"/>
      <charset val="128"/>
    </font>
    <font>
      <b/>
      <sz val="11"/>
      <color rgb="FF000000"/>
      <name val="Noto Sans HK Light"/>
      <family val="2"/>
      <charset val="128"/>
    </font>
    <font>
      <i/>
      <sz val="11"/>
      <color rgb="FF595959"/>
      <name val="Noto Sans HK Light"/>
      <family val="2"/>
      <charset val="128"/>
    </font>
    <font>
      <sz val="11"/>
      <name val="Noto Sans HK Light"/>
      <family val="2"/>
      <charset val="128"/>
    </font>
    <font>
      <b/>
      <sz val="11"/>
      <color rgb="FFFFFFFF"/>
      <name val="Noto Sans HK Medium"/>
      <family val="2"/>
      <charset val="128"/>
    </font>
    <font>
      <sz val="11"/>
      <color rgb="FF000000"/>
      <name val="Noto Sans HK Medium"/>
      <family val="2"/>
      <charset val="128"/>
    </font>
    <font>
      <b/>
      <sz val="11"/>
      <color rgb="FF000000"/>
      <name val="Noto Sans HK Medium"/>
      <family val="2"/>
      <charset val="128"/>
    </font>
    <font>
      <i/>
      <sz val="11"/>
      <color rgb="FF595959"/>
      <name val="Noto Sans HK Medium"/>
      <family val="2"/>
      <charset val="128"/>
    </font>
    <font>
      <sz val="7"/>
      <color rgb="FF000000"/>
      <name val="Noto Sans HK Medium"/>
      <family val="2"/>
      <charset val="128"/>
    </font>
    <font>
      <sz val="11"/>
      <name val="Noto Sans HK Medium"/>
      <family val="2"/>
      <charset val="128"/>
    </font>
    <font>
      <sz val="8"/>
      <color rgb="FF757171"/>
      <name val="Noto Sans HK Medium"/>
      <family val="2"/>
      <charset val="128"/>
    </font>
    <font>
      <sz val="14"/>
      <color rgb="FF000000"/>
      <name val="Noto Sans HK Medium"/>
      <family val="2"/>
      <charset val="128"/>
    </font>
    <font>
      <sz val="9"/>
      <color rgb="FF7F7F7F"/>
      <name val="Noto Sans HK Light"/>
      <family val="2"/>
      <charset val="128"/>
    </font>
    <font>
      <sz val="9"/>
      <color rgb="FF000000"/>
      <name val="Noto Sans HK Light"/>
      <family val="2"/>
      <charset val="128"/>
    </font>
    <font>
      <sz val="9"/>
      <color rgb="FF767171"/>
      <name val="Noto Sans HK Light"/>
      <family val="2"/>
      <charset val="128"/>
    </font>
    <font>
      <sz val="9"/>
      <color theme="1" tint="0.499984740745262"/>
      <name val="Noto Sans HK Medium"/>
      <family val="2"/>
      <charset val="128"/>
    </font>
    <font>
      <sz val="9"/>
      <color rgb="FFBFBFBF"/>
      <name val="Noto Sans HK Light"/>
      <family val="2"/>
      <charset val="128"/>
    </font>
    <font>
      <u/>
      <sz val="11"/>
      <color theme="10"/>
      <name val="Calibri"/>
      <family val="2"/>
    </font>
    <font>
      <b/>
      <sz val="11"/>
      <color rgb="FFFFFFFF"/>
      <name val="Source Sans Pro"/>
      <family val="2"/>
    </font>
    <font>
      <sz val="11"/>
      <color rgb="FF000000"/>
      <name val="Source Sans Pro"/>
      <family val="2"/>
    </font>
    <font>
      <b/>
      <sz val="11"/>
      <color rgb="FF000000"/>
      <name val="Source Sans Pro"/>
      <family val="2"/>
    </font>
    <font>
      <i/>
      <sz val="11"/>
      <color rgb="FF595959"/>
      <name val="Source Sans Pro"/>
      <family val="2"/>
    </font>
    <font>
      <sz val="7"/>
      <color rgb="FF000000"/>
      <name val="Source Sans Pro"/>
      <family val="2"/>
    </font>
    <font>
      <sz val="9"/>
      <name val="Source Sans Pro"/>
      <family val="2"/>
    </font>
    <font>
      <sz val="9"/>
      <color rgb="FF7F7F7F"/>
      <name val="Source Sans Pro"/>
      <family val="2"/>
    </font>
    <font>
      <sz val="9"/>
      <color rgb="FF000000"/>
      <name val="Source Sans Pro"/>
      <family val="2"/>
    </font>
    <font>
      <b/>
      <sz val="14"/>
      <color rgb="FF000000"/>
      <name val="Source Sans Pro"/>
      <family val="2"/>
    </font>
    <font>
      <u/>
      <sz val="11"/>
      <color theme="10"/>
      <name val="Source Sans Pro"/>
      <family val="2"/>
    </font>
    <font>
      <sz val="8"/>
      <color rgb="FF757171"/>
      <name val="Source Sans Pro"/>
      <family val="2"/>
    </font>
    <font>
      <sz val="11"/>
      <color theme="0"/>
      <name val="Source Sans Pro"/>
      <family val="2"/>
    </font>
    <font>
      <sz val="11"/>
      <name val="Source Sans Pro"/>
      <family val="2"/>
    </font>
    <font>
      <sz val="9"/>
      <color theme="1" tint="0.499984740745262"/>
      <name val="Source Sans Pro"/>
      <family val="2"/>
    </font>
    <font>
      <sz val="11"/>
      <color theme="1"/>
      <name val="Source Sans Pro"/>
      <family val="2"/>
    </font>
    <font>
      <sz val="9"/>
      <color rgb="FF767171"/>
      <name val="Source Sans Pro"/>
      <family val="2"/>
    </font>
    <font>
      <sz val="8"/>
      <color rgb="FF000000"/>
      <name val="Source Sans Pro"/>
      <family val="2"/>
    </font>
    <font>
      <sz val="9"/>
      <color rgb="FFBFBFBF"/>
      <name val="Source Sans Pro"/>
      <family val="2"/>
    </font>
    <font>
      <sz val="11"/>
      <color theme="0" tint="-0.499984740745262"/>
      <name val="Source Sans Pro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44B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EFE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2F2F2"/>
      </patternFill>
    </fill>
    <fill>
      <patternFill patternType="solid">
        <fgColor theme="7" tint="0.79998168889431442"/>
        <bgColor rgb="FFF2F2F2"/>
      </patternFill>
    </fill>
    <fill>
      <patternFill patternType="solid">
        <fgColor rgb="FFF2F2F2"/>
        <bgColor rgb="FFF2F2F2"/>
      </patternFill>
    </fill>
  </fills>
  <borders count="90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thin">
        <color rgb="FF000000"/>
      </bottom>
      <diagonal/>
    </border>
    <border>
      <left/>
      <right style="thick">
        <color rgb="FFFFFFFF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n">
        <color rgb="FFD9D9D9"/>
      </top>
      <bottom style="thin">
        <color rgb="FF000000"/>
      </bottom>
      <diagonal/>
    </border>
    <border>
      <left style="thick">
        <color rgb="FFFFFFFF"/>
      </left>
      <right/>
      <top style="thick">
        <color rgb="FFFFFFFF"/>
      </top>
      <bottom style="thin">
        <color rgb="FF000000"/>
      </bottom>
      <diagonal/>
    </border>
    <border>
      <left/>
      <right/>
      <top style="thick">
        <color rgb="FFFFFFFF"/>
      </top>
      <bottom style="thin">
        <color rgb="FF000000"/>
      </bottom>
      <diagonal/>
    </border>
    <border>
      <left style="thick">
        <color rgb="FFFFFFFF"/>
      </left>
      <right/>
      <top style="thin">
        <color rgb="FFD9D9D9"/>
      </top>
      <bottom style="thin">
        <color auto="1"/>
      </bottom>
      <diagonal/>
    </border>
    <border>
      <left/>
      <right/>
      <top style="thin">
        <color rgb="FFD9D9D9"/>
      </top>
      <bottom style="thin">
        <color indexed="64"/>
      </bottom>
      <diagonal/>
    </border>
    <border>
      <left/>
      <right style="thick">
        <color rgb="FFFFFFFF"/>
      </right>
      <top style="thin">
        <color rgb="FF000000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/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ck">
        <color rgb="FFFFFFFF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/>
      <top style="thin">
        <color rgb="FF000000"/>
      </top>
      <bottom style="thin">
        <color rgb="FF000000"/>
      </bottom>
      <diagonal/>
    </border>
    <border>
      <left style="thick">
        <color rgb="FFFFFFFF"/>
      </left>
      <right style="medium">
        <color theme="0"/>
      </right>
      <top/>
      <bottom style="thin">
        <color rgb="FF000000"/>
      </bottom>
      <diagonal/>
    </border>
    <border>
      <left/>
      <right style="medium">
        <color theme="0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 style="medium">
        <color theme="0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rgb="FFFFFFFF"/>
      </right>
      <top style="thin">
        <color theme="1"/>
      </top>
      <bottom style="thin">
        <color rgb="FF000000"/>
      </bottom>
      <diagonal/>
    </border>
    <border>
      <left/>
      <right/>
      <top/>
      <bottom style="thin">
        <color theme="1"/>
      </bottom>
      <diagonal/>
    </border>
    <border>
      <left/>
      <right style="thick">
        <color theme="0"/>
      </right>
      <top/>
      <bottom style="thin">
        <color theme="1"/>
      </bottom>
      <diagonal/>
    </border>
    <border>
      <left style="thick">
        <color rgb="FFFFFFFF"/>
      </left>
      <right style="thick">
        <color theme="0"/>
      </right>
      <top style="thin">
        <color theme="1"/>
      </top>
      <bottom style="thin">
        <color rgb="FF000000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auto="1"/>
      </bottom>
      <diagonal/>
    </border>
    <border>
      <left style="thick">
        <color rgb="FFFFFFFF"/>
      </left>
      <right style="thick">
        <color theme="0"/>
      </right>
      <top style="thin">
        <color rgb="FFD9D9D9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/>
      <bottom style="thin">
        <color rgb="FFD9D9D9"/>
      </bottom>
      <diagonal/>
    </border>
    <border>
      <left/>
      <right/>
      <top style="thin">
        <color rgb="FF000000"/>
      </top>
      <bottom style="thin">
        <color theme="1" tint="4.9989318521683403E-2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n">
        <color indexed="64"/>
      </bottom>
      <diagonal/>
    </border>
    <border>
      <left/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rgb="FFFFFFFF"/>
      </left>
      <right/>
      <top style="thick">
        <color rgb="FFFFFFFF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rgb="FF00000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theme="1"/>
      </top>
      <bottom/>
      <diagonal/>
    </border>
    <border>
      <left style="thick">
        <color rgb="FFFFFFFF"/>
      </left>
      <right style="thick">
        <color theme="0"/>
      </right>
      <top style="thin">
        <color theme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CCCCFF"/>
      </left>
      <right style="thick">
        <color rgb="FFFFFFFF"/>
      </right>
      <top style="thin">
        <color rgb="FFCCCCFF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 style="thin">
        <color rgb="FFCCCCFF"/>
      </left>
      <right style="thick">
        <color rgb="FFFFFFFF"/>
      </right>
      <top style="thin">
        <color auto="1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/>
      <bottom/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rgb="FFFFFFFF"/>
      </left>
      <right/>
      <top style="thin">
        <color rgb="FFD9D9D9"/>
      </top>
      <bottom/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 style="thick">
        <color rgb="FFFFFFFF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rgb="FFFFFFFF"/>
      </right>
      <top/>
      <bottom style="thick">
        <color theme="0"/>
      </bottom>
      <diagonal/>
    </border>
    <border>
      <left style="thick">
        <color rgb="FFFFFFFF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1"/>
      </bottom>
      <diagonal/>
    </border>
    <border>
      <left/>
      <right/>
      <top style="thin">
        <color rgb="FFD9D9D9"/>
      </top>
      <bottom/>
      <diagonal/>
    </border>
    <border>
      <left style="thick">
        <color rgb="FFFFFFFF"/>
      </left>
      <right style="thick">
        <color theme="0"/>
      </right>
      <top style="thin">
        <color rgb="FF000000"/>
      </top>
      <bottom style="thin">
        <color rgb="FFD9D9D9"/>
      </bottom>
      <diagonal/>
    </border>
    <border>
      <left style="thick">
        <color theme="0"/>
      </left>
      <right style="thick">
        <color theme="0"/>
      </right>
      <top style="thin">
        <color rgb="FF000000"/>
      </top>
      <bottom style="thin">
        <color rgb="FFD9D9D9"/>
      </bottom>
      <diagonal/>
    </border>
    <border>
      <left style="thick">
        <color theme="0"/>
      </left>
      <right style="thick">
        <color rgb="FFFFFFFF"/>
      </right>
      <top style="thin">
        <color rgb="FF000000"/>
      </top>
      <bottom style="thin">
        <color rgb="FFD9D9D9"/>
      </bottom>
      <diagonal/>
    </border>
    <border>
      <left style="thick">
        <color theme="0"/>
      </left>
      <right style="thick">
        <color theme="0"/>
      </right>
      <top style="thin">
        <color rgb="FFD9D9D9"/>
      </top>
      <bottom style="thin">
        <color rgb="FFD9D9D9"/>
      </bottom>
      <diagonal/>
    </border>
    <border>
      <left style="thick">
        <color theme="0"/>
      </left>
      <right style="thick">
        <color rgb="FFFFFFFF"/>
      </right>
      <top style="thin">
        <color rgb="FFD9D9D9"/>
      </top>
      <bottom style="thin">
        <color rgb="FFD9D9D9"/>
      </bottom>
      <diagonal/>
    </border>
    <border>
      <left style="thick">
        <color theme="0"/>
      </left>
      <right style="thick">
        <color theme="0"/>
      </right>
      <top style="thin">
        <color rgb="FFD9D9D9"/>
      </top>
      <bottom style="thin">
        <color auto="1"/>
      </bottom>
      <diagonal/>
    </border>
    <border>
      <left style="thick">
        <color theme="0"/>
      </left>
      <right style="thick">
        <color rgb="FFFFFFFF"/>
      </right>
      <top style="thin">
        <color rgb="FFD9D9D9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rgb="FF000000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 style="thick">
        <color theme="0"/>
      </right>
      <top/>
      <bottom style="thin">
        <color rgb="FFD9D9D9"/>
      </bottom>
      <diagonal/>
    </border>
    <border>
      <left style="thick">
        <color theme="0"/>
      </left>
      <right style="thick">
        <color theme="0"/>
      </right>
      <top/>
      <bottom style="thin">
        <color rgb="FFCCCCFF"/>
      </bottom>
      <diagonal/>
    </border>
    <border>
      <left style="thick">
        <color theme="0"/>
      </left>
      <right style="thick">
        <color theme="0"/>
      </right>
      <top style="thin">
        <color rgb="FFCCCCFF"/>
      </top>
      <bottom style="thin">
        <color rgb="FFCCCCFF"/>
      </bottom>
      <diagonal/>
    </border>
    <border>
      <left style="thick">
        <color theme="0"/>
      </left>
      <right style="thick">
        <color theme="0"/>
      </right>
      <top style="thin">
        <color rgb="FFD9D9D9"/>
      </top>
      <bottom/>
      <diagonal/>
    </border>
    <border>
      <left style="thick">
        <color theme="0"/>
      </left>
      <right style="thick">
        <color theme="0"/>
      </right>
      <top style="thin">
        <color rgb="FFCCCCFF"/>
      </top>
      <bottom/>
      <diagonal/>
    </border>
    <border>
      <left style="thick">
        <color theme="0"/>
      </left>
      <right style="thick">
        <color theme="0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theme="1"/>
      </bottom>
      <diagonal/>
    </border>
    <border>
      <left/>
      <right/>
      <top style="thin">
        <color rgb="FF000000"/>
      </top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/>
      <top style="thin">
        <color auto="1"/>
      </top>
      <bottom style="thin">
        <color auto="1"/>
      </bottom>
      <diagonal/>
    </border>
    <border>
      <left style="thick">
        <color rgb="FFFFFFFF"/>
      </left>
      <right style="thick">
        <color rgb="FFFFFFFF"/>
      </right>
      <top style="thin">
        <color auto="1"/>
      </top>
      <bottom style="thin">
        <color theme="1"/>
      </bottom>
      <diagonal/>
    </border>
    <border>
      <left style="thin">
        <color rgb="FFCCCCFF"/>
      </left>
      <right style="thick">
        <color rgb="FFFFFFFF"/>
      </right>
      <top style="thin">
        <color auto="1"/>
      </top>
      <bottom style="thin">
        <color theme="1"/>
      </bottom>
      <diagonal/>
    </border>
    <border>
      <left style="thick">
        <color rgb="FFFFFFFF"/>
      </left>
      <right style="thick">
        <color theme="0"/>
      </right>
      <top style="thick">
        <color rgb="FFFFFFFF"/>
      </top>
      <bottom style="thin">
        <color rgb="FF000000"/>
      </bottom>
      <diagonal/>
    </border>
    <border>
      <left style="thick">
        <color rgb="FFFFFFFF"/>
      </left>
      <right style="thick">
        <color rgb="FFFFFFFF"/>
      </right>
      <top style="thin">
        <color rgb="FFD9D9D9"/>
      </top>
      <bottom style="thin">
        <color theme="1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83">
    <xf numFmtId="0" fontId="0" fillId="0" borderId="0" xfId="0"/>
    <xf numFmtId="0" fontId="5" fillId="2" borderId="0" xfId="0" applyFont="1" applyFill="1" applyAlignment="1">
      <alignment horizontal="center"/>
    </xf>
    <xf numFmtId="0" fontId="6" fillId="0" borderId="0" xfId="0" applyFont="1"/>
    <xf numFmtId="0" fontId="8" fillId="0" borderId="0" xfId="0" quotePrefix="1" applyFont="1"/>
    <xf numFmtId="0" fontId="7" fillId="0" borderId="3" xfId="0" applyFont="1" applyBorder="1" applyAlignment="1">
      <alignment horizontal="center" vertical="center"/>
    </xf>
    <xf numFmtId="4" fontId="6" fillId="0" borderId="14" xfId="0" applyNumberFormat="1" applyFont="1" applyBorder="1"/>
    <xf numFmtId="4" fontId="6" fillId="0" borderId="15" xfId="0" applyNumberFormat="1" applyFont="1" applyBorder="1"/>
    <xf numFmtId="0" fontId="9" fillId="0" borderId="0" xfId="0" applyFont="1" applyAlignment="1">
      <alignment horizontal="right"/>
    </xf>
    <xf numFmtId="0" fontId="9" fillId="0" borderId="0" xfId="0" applyFont="1"/>
    <xf numFmtId="0" fontId="10" fillId="2" borderId="0" xfId="0" applyFont="1" applyFill="1" applyAlignment="1">
      <alignment horizontal="center"/>
    </xf>
    <xf numFmtId="0" fontId="11" fillId="0" borderId="0" xfId="0" applyFont="1"/>
    <xf numFmtId="0" fontId="13" fillId="0" borderId="0" xfId="0" quotePrefix="1" applyFont="1"/>
    <xf numFmtId="0" fontId="14" fillId="0" borderId="0" xfId="0" applyFont="1"/>
    <xf numFmtId="0" fontId="15" fillId="0" borderId="0" xfId="0" applyFont="1" applyAlignment="1">
      <alignment horizontal="right"/>
    </xf>
    <xf numFmtId="0" fontId="11" fillId="0" borderId="4" xfId="0" applyFont="1" applyBorder="1" applyAlignment="1">
      <alignment horizontal="left"/>
    </xf>
    <xf numFmtId="4" fontId="11" fillId="0" borderId="14" xfId="0" applyNumberFormat="1" applyFont="1" applyBorder="1"/>
    <xf numFmtId="4" fontId="11" fillId="0" borderId="14" xfId="0" applyNumberFormat="1" applyFont="1" applyBorder="1" applyAlignment="1">
      <alignment horizontal="right"/>
    </xf>
    <xf numFmtId="0" fontId="15" fillId="0" borderId="0" xfId="0" applyFont="1"/>
    <xf numFmtId="4" fontId="11" fillId="0" borderId="17" xfId="0" applyNumberFormat="1" applyFont="1" applyBorder="1"/>
    <xf numFmtId="0" fontId="6" fillId="0" borderId="3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2" fillId="0" borderId="0" xfId="0" applyFont="1"/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4" fontId="11" fillId="0" borderId="15" xfId="0" applyNumberFormat="1" applyFont="1" applyBorder="1"/>
    <xf numFmtId="0" fontId="11" fillId="12" borderId="13" xfId="0" applyFont="1" applyFill="1" applyBorder="1" applyAlignment="1">
      <alignment horizontal="center" vertical="center" wrapText="1"/>
    </xf>
    <xf numFmtId="0" fontId="11" fillId="12" borderId="8" xfId="0" applyFont="1" applyFill="1" applyBorder="1" applyAlignment="1">
      <alignment horizontal="center" vertical="center" wrapText="1"/>
    </xf>
    <xf numFmtId="3" fontId="11" fillId="0" borderId="14" xfId="0" applyNumberFormat="1" applyFont="1" applyBorder="1"/>
    <xf numFmtId="4" fontId="11" fillId="0" borderId="18" xfId="0" applyNumberFormat="1" applyFont="1" applyBorder="1"/>
    <xf numFmtId="0" fontId="11" fillId="0" borderId="0" xfId="0" applyFont="1" applyAlignment="1">
      <alignment horizontal="center"/>
    </xf>
    <xf numFmtId="3" fontId="11" fillId="0" borderId="0" xfId="0" applyNumberFormat="1" applyFont="1"/>
    <xf numFmtId="4" fontId="11" fillId="0" borderId="0" xfId="0" applyNumberFormat="1" applyFont="1"/>
    <xf numFmtId="0" fontId="16" fillId="0" borderId="0" xfId="0" applyFont="1"/>
    <xf numFmtId="0" fontId="1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2" fontId="11" fillId="0" borderId="0" xfId="0" applyNumberFormat="1" applyFont="1"/>
    <xf numFmtId="4" fontId="11" fillId="0" borderId="15" xfId="0" applyNumberFormat="1" applyFont="1" applyBorder="1" applyAlignment="1">
      <alignment horizontal="right"/>
    </xf>
    <xf numFmtId="0" fontId="12" fillId="5" borderId="4" xfId="0" applyFont="1" applyFill="1" applyBorder="1" applyAlignment="1">
      <alignment horizontal="left"/>
    </xf>
    <xf numFmtId="0" fontId="12" fillId="11" borderId="4" xfId="0" applyFont="1" applyFill="1" applyBorder="1" applyAlignment="1">
      <alignment horizontal="left"/>
    </xf>
    <xf numFmtId="4" fontId="15" fillId="0" borderId="0" xfId="0" applyNumberFormat="1" applyFont="1" applyAlignment="1">
      <alignment horizontal="right"/>
    </xf>
    <xf numFmtId="0" fontId="12" fillId="5" borderId="20" xfId="0" applyFont="1" applyFill="1" applyBorder="1" applyAlignment="1">
      <alignment horizontal="left"/>
    </xf>
    <xf numFmtId="4" fontId="11" fillId="0" borderId="18" xfId="0" applyNumberFormat="1" applyFont="1" applyBorder="1" applyAlignment="1">
      <alignment horizontal="right"/>
    </xf>
    <xf numFmtId="0" fontId="11" fillId="10" borderId="13" xfId="0" applyFont="1" applyFill="1" applyBorder="1" applyAlignment="1">
      <alignment horizontal="center" vertical="center" wrapText="1"/>
    </xf>
    <xf numFmtId="3" fontId="11" fillId="0" borderId="50" xfId="0" applyNumberFormat="1" applyFont="1" applyBorder="1" applyAlignment="1">
      <alignment horizontal="center" vertical="center" wrapText="1"/>
    </xf>
    <xf numFmtId="3" fontId="11" fillId="0" borderId="50" xfId="0" applyNumberFormat="1" applyFont="1" applyBorder="1" applyAlignment="1">
      <alignment horizontal="right" vertical="center"/>
    </xf>
    <xf numFmtId="165" fontId="11" fillId="0" borderId="50" xfId="0" applyNumberFormat="1" applyFont="1" applyBorder="1" applyAlignment="1">
      <alignment horizontal="right" vertical="center"/>
    </xf>
    <xf numFmtId="0" fontId="12" fillId="5" borderId="4" xfId="0" applyFont="1" applyFill="1" applyBorder="1" applyAlignment="1">
      <alignment horizontal="center"/>
    </xf>
    <xf numFmtId="3" fontId="12" fillId="5" borderId="50" xfId="0" applyNumberFormat="1" applyFont="1" applyFill="1" applyBorder="1" applyAlignment="1">
      <alignment horizontal="right" vertical="center"/>
    </xf>
    <xf numFmtId="165" fontId="12" fillId="5" borderId="5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/>
    </xf>
    <xf numFmtId="3" fontId="11" fillId="0" borderId="38" xfId="0" applyNumberFormat="1" applyFont="1" applyBorder="1"/>
    <xf numFmtId="0" fontId="11" fillId="0" borderId="0" xfId="0" applyFont="1" applyAlignment="1">
      <alignment wrapText="1"/>
    </xf>
    <xf numFmtId="3" fontId="11" fillId="0" borderId="15" xfId="0" applyNumberFormat="1" applyFont="1" applyBorder="1"/>
    <xf numFmtId="0" fontId="12" fillId="0" borderId="21" xfId="0" applyFont="1" applyBorder="1" applyAlignment="1">
      <alignment horizontal="center" vertical="center"/>
    </xf>
    <xf numFmtId="0" fontId="18" fillId="0" borderId="0" xfId="0" applyFont="1" applyAlignment="1">
      <alignment vertical="center" readingOrder="1"/>
    </xf>
    <xf numFmtId="0" fontId="21" fillId="0" borderId="0" xfId="0" applyFont="1"/>
    <xf numFmtId="0" fontId="6" fillId="15" borderId="37" xfId="0" applyFont="1" applyFill="1" applyBorder="1" applyAlignment="1">
      <alignment horizontal="center" vertical="center" wrapText="1"/>
    </xf>
    <xf numFmtId="0" fontId="12" fillId="15" borderId="39" xfId="0" applyFont="1" applyFill="1" applyBorder="1" applyAlignment="1">
      <alignment horizontal="center" vertical="center" wrapText="1"/>
    </xf>
    <xf numFmtId="0" fontId="12" fillId="15" borderId="37" xfId="0" applyFont="1" applyFill="1" applyBorder="1" applyAlignment="1">
      <alignment horizontal="center" vertical="center" wrapText="1"/>
    </xf>
    <xf numFmtId="0" fontId="11" fillId="17" borderId="40" xfId="0" applyFont="1" applyFill="1" applyBorder="1" applyAlignment="1">
      <alignment horizontal="left" vertical="center" wrapText="1" indent="1"/>
    </xf>
    <xf numFmtId="0" fontId="10" fillId="2" borderId="0" xfId="0" applyFont="1" applyFill="1" applyAlignment="1">
      <alignment horizontal="center" wrapText="1"/>
    </xf>
    <xf numFmtId="0" fontId="17" fillId="0" borderId="0" xfId="0" applyFont="1" applyAlignment="1">
      <alignment horizontal="left" vertical="center" wrapText="1" readingOrder="1"/>
    </xf>
    <xf numFmtId="0" fontId="11" fillId="0" borderId="40" xfId="0" applyFont="1" applyBorder="1" applyAlignment="1">
      <alignment wrapText="1"/>
    </xf>
    <xf numFmtId="3" fontId="11" fillId="0" borderId="23" xfId="0" applyNumberFormat="1" applyFont="1" applyBorder="1"/>
    <xf numFmtId="0" fontId="11" fillId="3" borderId="16" xfId="0" applyFont="1" applyFill="1" applyBorder="1" applyAlignment="1">
      <alignment horizontal="center" vertical="center" wrapText="1"/>
    </xf>
    <xf numFmtId="4" fontId="12" fillId="5" borderId="70" xfId="0" applyNumberFormat="1" applyFont="1" applyFill="1" applyBorder="1" applyAlignment="1">
      <alignment horizontal="right"/>
    </xf>
    <xf numFmtId="2" fontId="12" fillId="5" borderId="70" xfId="0" applyNumberFormat="1" applyFont="1" applyFill="1" applyBorder="1"/>
    <xf numFmtId="4" fontId="12" fillId="5" borderId="70" xfId="0" applyNumberFormat="1" applyFont="1" applyFill="1" applyBorder="1"/>
    <xf numFmtId="4" fontId="12" fillId="5" borderId="71" xfId="0" applyNumberFormat="1" applyFont="1" applyFill="1" applyBorder="1" applyAlignment="1">
      <alignment horizontal="right"/>
    </xf>
    <xf numFmtId="2" fontId="12" fillId="5" borderId="71" xfId="0" applyNumberFormat="1" applyFont="1" applyFill="1" applyBorder="1"/>
    <xf numFmtId="4" fontId="12" fillId="5" borderId="71" xfId="0" applyNumberFormat="1" applyFont="1" applyFill="1" applyBorder="1"/>
    <xf numFmtId="4" fontId="11" fillId="0" borderId="72" xfId="0" applyNumberFormat="1" applyFont="1" applyBorder="1" applyAlignment="1">
      <alignment horizontal="right"/>
    </xf>
    <xf numFmtId="2" fontId="11" fillId="0" borderId="73" xfId="0" applyNumberFormat="1" applyFont="1" applyBorder="1"/>
    <xf numFmtId="4" fontId="11" fillId="0" borderId="73" xfId="0" applyNumberFormat="1" applyFont="1" applyBorder="1"/>
    <xf numFmtId="4" fontId="11" fillId="0" borderId="66" xfId="0" applyNumberFormat="1" applyFont="1" applyBorder="1" applyAlignment="1">
      <alignment horizontal="right"/>
    </xf>
    <xf numFmtId="2" fontId="11" fillId="0" borderId="74" xfId="0" applyNumberFormat="1" applyFont="1" applyBorder="1"/>
    <xf numFmtId="4" fontId="11" fillId="0" borderId="74" xfId="0" applyNumberFormat="1" applyFont="1" applyBorder="1"/>
    <xf numFmtId="4" fontId="15" fillId="0" borderId="45" xfId="0" applyNumberFormat="1" applyFont="1" applyBorder="1" applyAlignment="1">
      <alignment horizontal="right"/>
    </xf>
    <xf numFmtId="4" fontId="11" fillId="0" borderId="75" xfId="0" applyNumberFormat="1" applyFont="1" applyBorder="1" applyAlignment="1">
      <alignment horizontal="right"/>
    </xf>
    <xf numFmtId="2" fontId="11" fillId="0" borderId="76" xfId="0" applyNumberFormat="1" applyFont="1" applyBorder="1"/>
    <xf numFmtId="4" fontId="11" fillId="0" borderId="76" xfId="0" applyNumberFormat="1" applyFont="1" applyBorder="1"/>
    <xf numFmtId="4" fontId="12" fillId="5" borderId="77" xfId="0" applyNumberFormat="1" applyFont="1" applyFill="1" applyBorder="1" applyAlignment="1">
      <alignment horizontal="right"/>
    </xf>
    <xf numFmtId="2" fontId="12" fillId="5" borderId="77" xfId="0" applyNumberFormat="1" applyFont="1" applyFill="1" applyBorder="1"/>
    <xf numFmtId="4" fontId="12" fillId="5" borderId="77" xfId="0" applyNumberFormat="1" applyFont="1" applyFill="1" applyBorder="1"/>
    <xf numFmtId="0" fontId="11" fillId="3" borderId="78" xfId="0" applyFont="1" applyFill="1" applyBorder="1" applyAlignment="1">
      <alignment horizontal="center" vertical="center" wrapText="1"/>
    </xf>
    <xf numFmtId="4" fontId="12" fillId="5" borderId="79" xfId="0" applyNumberFormat="1" applyFont="1" applyFill="1" applyBorder="1" applyAlignment="1">
      <alignment horizontal="right"/>
    </xf>
    <xf numFmtId="2" fontId="12" fillId="5" borderId="79" xfId="0" applyNumberFormat="1" applyFont="1" applyFill="1" applyBorder="1"/>
    <xf numFmtId="4" fontId="12" fillId="5" borderId="79" xfId="0" applyNumberFormat="1" applyFont="1" applyFill="1" applyBorder="1"/>
    <xf numFmtId="4" fontId="11" fillId="0" borderId="45" xfId="0" applyNumberFormat="1" applyFont="1" applyBorder="1"/>
    <xf numFmtId="2" fontId="11" fillId="0" borderId="74" xfId="0" applyNumberFormat="1" applyFont="1" applyBorder="1" applyAlignment="1">
      <alignment horizontal="right"/>
    </xf>
    <xf numFmtId="4" fontId="11" fillId="0" borderId="74" xfId="0" applyNumberFormat="1" applyFont="1" applyBorder="1" applyAlignment="1">
      <alignment horizontal="right"/>
    </xf>
    <xf numFmtId="0" fontId="12" fillId="5" borderId="80" xfId="0" applyFont="1" applyFill="1" applyBorder="1" applyAlignment="1">
      <alignment horizontal="left"/>
    </xf>
    <xf numFmtId="0" fontId="7" fillId="0" borderId="0" xfId="0" applyFont="1"/>
    <xf numFmtId="0" fontId="11" fillId="0" borderId="19" xfId="0" applyFont="1" applyBorder="1" applyAlignment="1">
      <alignment wrapText="1"/>
    </xf>
    <xf numFmtId="2" fontId="11" fillId="0" borderId="84" xfId="0" applyNumberFormat="1" applyFont="1" applyBorder="1" applyAlignment="1">
      <alignment wrapText="1"/>
    </xf>
    <xf numFmtId="2" fontId="11" fillId="0" borderId="85" xfId="0" applyNumberFormat="1" applyFont="1" applyBorder="1" applyAlignment="1">
      <alignment wrapText="1"/>
    </xf>
    <xf numFmtId="0" fontId="24" fillId="2" borderId="0" xfId="0" applyFont="1" applyFill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quotePrefix="1" applyFont="1"/>
    <xf numFmtId="0" fontId="28" fillId="0" borderId="0" xfId="0" applyFont="1"/>
    <xf numFmtId="0" fontId="25" fillId="0" borderId="1" xfId="0" applyFont="1" applyBorder="1"/>
    <xf numFmtId="0" fontId="26" fillId="0" borderId="3" xfId="0" applyFont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4" fontId="25" fillId="0" borderId="14" xfId="0" applyNumberFormat="1" applyFont="1" applyBorder="1"/>
    <xf numFmtId="4" fontId="25" fillId="0" borderId="6" xfId="0" applyNumberFormat="1" applyFont="1" applyBorder="1"/>
    <xf numFmtId="4" fontId="25" fillId="0" borderId="18" xfId="0" applyNumberFormat="1" applyFont="1" applyBorder="1"/>
    <xf numFmtId="4" fontId="25" fillId="0" borderId="62" xfId="0" applyNumberFormat="1" applyFont="1" applyBorder="1"/>
    <xf numFmtId="2" fontId="25" fillId="0" borderId="15" xfId="0" applyNumberFormat="1" applyFont="1" applyBorder="1"/>
    <xf numFmtId="4" fontId="25" fillId="0" borderId="15" xfId="0" applyNumberFormat="1" applyFont="1" applyBorder="1"/>
    <xf numFmtId="4" fontId="25" fillId="0" borderId="11" xfId="0" applyNumberFormat="1" applyFont="1" applyBorder="1"/>
    <xf numFmtId="0" fontId="29" fillId="0" borderId="0" xfId="0" applyFont="1" applyAlignment="1">
      <alignment vertical="center" readingOrder="1"/>
    </xf>
    <xf numFmtId="0" fontId="25" fillId="0" borderId="0" xfId="0" applyFont="1" applyBorder="1" applyAlignment="1">
      <alignment horizontal="center"/>
    </xf>
    <xf numFmtId="2" fontId="25" fillId="0" borderId="0" xfId="0" applyNumberFormat="1" applyFont="1" applyBorder="1"/>
    <xf numFmtId="4" fontId="25" fillId="0" borderId="0" xfId="0" applyNumberFormat="1" applyFont="1" applyBorder="1"/>
    <xf numFmtId="0" fontId="26" fillId="0" borderId="3" xfId="0" applyFont="1" applyBorder="1" applyAlignment="1">
      <alignment horizontal="center"/>
    </xf>
    <xf numFmtId="0" fontId="25" fillId="0" borderId="4" xfId="0" applyFont="1" applyBorder="1" applyAlignment="1">
      <alignment horizontal="left" vertical="center" wrapText="1" indent="1"/>
    </xf>
    <xf numFmtId="2" fontId="25" fillId="0" borderId="14" xfId="0" applyNumberFormat="1" applyFont="1" applyBorder="1"/>
    <xf numFmtId="2" fontId="25" fillId="0" borderId="5" xfId="0" applyNumberFormat="1" applyFont="1" applyBorder="1"/>
    <xf numFmtId="0" fontId="25" fillId="0" borderId="12" xfId="0" applyFont="1" applyBorder="1" applyAlignment="1">
      <alignment horizontal="left" vertical="center" wrapText="1" indent="1"/>
    </xf>
    <xf numFmtId="2" fontId="25" fillId="0" borderId="10" xfId="0" applyNumberFormat="1" applyFont="1" applyBorder="1"/>
    <xf numFmtId="0" fontId="25" fillId="0" borderId="0" xfId="0" applyFont="1" applyAlignment="1">
      <alignment horizontal="left" vertical="center" indent="1"/>
    </xf>
    <xf numFmtId="0" fontId="30" fillId="0" borderId="0" xfId="0" applyFont="1" applyAlignment="1">
      <alignment vertical="center" readingOrder="1"/>
    </xf>
    <xf numFmtId="0" fontId="25" fillId="0" borderId="0" xfId="0" quotePrefix="1" applyFont="1" applyAlignment="1">
      <alignment horizontal="left" vertical="center" indent="1"/>
    </xf>
    <xf numFmtId="0" fontId="25" fillId="12" borderId="13" xfId="0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3" fontId="25" fillId="0" borderId="14" xfId="0" applyNumberFormat="1" applyFont="1" applyBorder="1"/>
    <xf numFmtId="4" fontId="25" fillId="0" borderId="5" xfId="0" applyNumberFormat="1" applyFont="1" applyBorder="1"/>
    <xf numFmtId="3" fontId="25" fillId="0" borderId="18" xfId="0" applyNumberFormat="1" applyFont="1" applyBorder="1"/>
    <xf numFmtId="4" fontId="25" fillId="0" borderId="55" xfId="0" applyNumberFormat="1" applyFont="1" applyBorder="1"/>
    <xf numFmtId="3" fontId="25" fillId="0" borderId="17" xfId="0" applyNumberFormat="1" applyFont="1" applyBorder="1"/>
    <xf numFmtId="4" fontId="25" fillId="0" borderId="17" xfId="0" applyNumberFormat="1" applyFont="1" applyBorder="1"/>
    <xf numFmtId="0" fontId="25" fillId="0" borderId="0" xfId="0" applyFont="1" applyAlignment="1">
      <alignment horizontal="center"/>
    </xf>
    <xf numFmtId="3" fontId="25" fillId="0" borderId="0" xfId="0" applyNumberFormat="1" applyFont="1"/>
    <xf numFmtId="4" fontId="25" fillId="0" borderId="0" xfId="0" applyNumberFormat="1" applyFont="1"/>
    <xf numFmtId="0" fontId="25" fillId="0" borderId="0" xfId="0" applyFont="1" applyAlignment="1">
      <alignment horizontal="center" vertical="center" wrapText="1"/>
    </xf>
    <xf numFmtId="3" fontId="25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0" fontId="26" fillId="0" borderId="0" xfId="0" applyFont="1" applyAlignment="1"/>
    <xf numFmtId="3" fontId="25" fillId="0" borderId="0" xfId="0" applyNumberFormat="1" applyFont="1" applyBorder="1"/>
    <xf numFmtId="2" fontId="25" fillId="0" borderId="18" xfId="0" applyNumberFormat="1" applyFont="1" applyBorder="1"/>
    <xf numFmtId="2" fontId="25" fillId="0" borderId="55" xfId="0" applyNumberFormat="1" applyFont="1" applyBorder="1"/>
    <xf numFmtId="2" fontId="25" fillId="0" borderId="0" xfId="0" applyNumberFormat="1" applyFont="1"/>
    <xf numFmtId="2" fontId="25" fillId="0" borderId="17" xfId="0" applyNumberFormat="1" applyFont="1" applyBorder="1"/>
    <xf numFmtId="2" fontId="25" fillId="0" borderId="7" xfId="0" applyNumberFormat="1" applyFont="1" applyBorder="1"/>
    <xf numFmtId="0" fontId="25" fillId="0" borderId="0" xfId="0" applyFont="1" applyAlignment="1">
      <alignment horizontal="left" vertical="center"/>
    </xf>
    <xf numFmtId="0" fontId="33" fillId="0" borderId="0" xfId="4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33" fillId="0" borderId="0" xfId="4" applyFont="1" applyAlignment="1">
      <alignment wrapText="1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wrapText="1"/>
    </xf>
    <xf numFmtId="0" fontId="33" fillId="0" borderId="0" xfId="4" applyFont="1" applyAlignment="1">
      <alignment horizontal="left" vertical="center"/>
    </xf>
    <xf numFmtId="0" fontId="33" fillId="0" borderId="0" xfId="4" applyFont="1"/>
    <xf numFmtId="0" fontId="25" fillId="0" borderId="0" xfId="0" quotePrefix="1" applyFont="1"/>
    <xf numFmtId="4" fontId="25" fillId="0" borderId="14" xfId="0" applyNumberFormat="1" applyFont="1" applyBorder="1" applyAlignment="1">
      <alignment horizontal="right"/>
    </xf>
    <xf numFmtId="0" fontId="34" fillId="0" borderId="0" xfId="0" applyFont="1"/>
    <xf numFmtId="0" fontId="25" fillId="0" borderId="4" xfId="0" applyFont="1" applyBorder="1" applyAlignment="1">
      <alignment horizontal="left"/>
    </xf>
    <xf numFmtId="3" fontId="25" fillId="0" borderId="14" xfId="0" applyNumberFormat="1" applyFont="1" applyBorder="1" applyAlignment="1">
      <alignment horizontal="right"/>
    </xf>
    <xf numFmtId="4" fontId="25" fillId="0" borderId="0" xfId="0" applyNumberFormat="1" applyFont="1" applyAlignment="1">
      <alignment horizontal="center"/>
    </xf>
    <xf numFmtId="0" fontId="35" fillId="0" borderId="0" xfId="0" applyFont="1" applyAlignment="1">
      <alignment horizontal="right"/>
    </xf>
    <xf numFmtId="0" fontId="35" fillId="0" borderId="0" xfId="0" applyFont="1"/>
    <xf numFmtId="0" fontId="36" fillId="0" borderId="0" xfId="0" applyFont="1" applyAlignment="1">
      <alignment horizontal="right"/>
    </xf>
    <xf numFmtId="4" fontId="25" fillId="0" borderId="63" xfId="0" applyNumberFormat="1" applyFont="1" applyBorder="1"/>
    <xf numFmtId="4" fontId="25" fillId="0" borderId="64" xfId="0" applyNumberFormat="1" applyFont="1" applyBorder="1"/>
    <xf numFmtId="4" fontId="25" fillId="0" borderId="65" xfId="0" applyNumberFormat="1" applyFont="1" applyBorder="1"/>
    <xf numFmtId="4" fontId="25" fillId="0" borderId="32" xfId="0" applyNumberFormat="1" applyFont="1" applyBorder="1"/>
    <xf numFmtId="4" fontId="25" fillId="0" borderId="66" xfId="0" applyNumberFormat="1" applyFont="1" applyBorder="1"/>
    <xf numFmtId="4" fontId="25" fillId="0" borderId="67" xfId="0" applyNumberFormat="1" applyFont="1" applyBorder="1"/>
    <xf numFmtId="4" fontId="25" fillId="0" borderId="66" xfId="0" quotePrefix="1" applyNumberFormat="1" applyFont="1" applyBorder="1" applyAlignment="1">
      <alignment horizontal="right"/>
    </xf>
    <xf numFmtId="0" fontId="36" fillId="0" borderId="0" xfId="0" applyFont="1"/>
    <xf numFmtId="4" fontId="25" fillId="0" borderId="68" xfId="0" applyNumberFormat="1" applyFont="1" applyBorder="1"/>
    <xf numFmtId="4" fontId="25" fillId="0" borderId="69" xfId="0" applyNumberFormat="1" applyFont="1" applyBorder="1"/>
    <xf numFmtId="0" fontId="37" fillId="0" borderId="0" xfId="0" applyFont="1" applyAlignment="1">
      <alignment horizontal="left"/>
    </xf>
    <xf numFmtId="4" fontId="25" fillId="0" borderId="15" xfId="0" applyNumberFormat="1" applyFont="1" applyBorder="1" applyAlignment="1">
      <alignment horizontal="right"/>
    </xf>
    <xf numFmtId="0" fontId="25" fillId="0" borderId="3" xfId="0" applyFont="1" applyBorder="1"/>
    <xf numFmtId="0" fontId="25" fillId="0" borderId="0" xfId="0" applyFont="1" applyAlignment="1">
      <alignment horizontal="left"/>
    </xf>
    <xf numFmtId="0" fontId="25" fillId="0" borderId="4" xfId="0" applyFont="1" applyBorder="1"/>
    <xf numFmtId="4" fontId="25" fillId="0" borderId="18" xfId="0" applyNumberFormat="1" applyFont="1" applyBorder="1" applyAlignment="1">
      <alignment horizontal="right"/>
    </xf>
    <xf numFmtId="10" fontId="26" fillId="0" borderId="0" xfId="0" applyNumberFormat="1" applyFont="1" applyAlignment="1"/>
    <xf numFmtId="0" fontId="38" fillId="0" borderId="4" xfId="0" applyFont="1" applyBorder="1" applyAlignment="1">
      <alignment horizontal="left"/>
    </xf>
    <xf numFmtId="10" fontId="26" fillId="0" borderId="0" xfId="0" applyNumberFormat="1" applyFont="1"/>
    <xf numFmtId="0" fontId="26" fillId="8" borderId="13" xfId="0" applyFont="1" applyFill="1" applyBorder="1" applyAlignment="1">
      <alignment horizontal="center" vertical="center" wrapText="1"/>
    </xf>
    <xf numFmtId="0" fontId="25" fillId="8" borderId="13" xfId="0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right"/>
    </xf>
    <xf numFmtId="0" fontId="25" fillId="0" borderId="22" xfId="0" applyFont="1" applyBorder="1" applyAlignment="1">
      <alignment horizontal="center"/>
    </xf>
    <xf numFmtId="0" fontId="26" fillId="8" borderId="0" xfId="0" applyFont="1" applyFill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0" fontId="25" fillId="0" borderId="21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39" fillId="0" borderId="0" xfId="0" applyFont="1" applyAlignment="1">
      <alignment vertical="center" readingOrder="1"/>
    </xf>
    <xf numFmtId="4" fontId="25" fillId="0" borderId="23" xfId="0" applyNumberFormat="1" applyFont="1" applyBorder="1"/>
    <xf numFmtId="0" fontId="36" fillId="0" borderId="4" xfId="0" applyFont="1" applyBorder="1" applyAlignment="1">
      <alignment horizontal="center"/>
    </xf>
    <xf numFmtId="4" fontId="36" fillId="0" borderId="15" xfId="0" applyNumberFormat="1" applyFont="1" applyBorder="1"/>
    <xf numFmtId="0" fontId="40" fillId="0" borderId="2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left"/>
    </xf>
    <xf numFmtId="4" fontId="25" fillId="8" borderId="14" xfId="0" applyNumberFormat="1" applyFont="1" applyFill="1" applyBorder="1"/>
    <xf numFmtId="4" fontId="25" fillId="8" borderId="27" xfId="0" applyNumberFormat="1" applyFont="1" applyFill="1" applyBorder="1"/>
    <xf numFmtId="4" fontId="25" fillId="0" borderId="27" xfId="0" applyNumberFormat="1" applyFont="1" applyBorder="1"/>
    <xf numFmtId="4" fontId="25" fillId="0" borderId="17" xfId="0" applyNumberFormat="1" applyFont="1" applyBorder="1" applyAlignment="1">
      <alignment horizontal="right"/>
    </xf>
    <xf numFmtId="0" fontId="26" fillId="0" borderId="3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165" fontId="25" fillId="0" borderId="14" xfId="3" applyNumberFormat="1" applyFont="1" applyBorder="1" applyAlignment="1">
      <alignment horizontal="right"/>
    </xf>
    <xf numFmtId="165" fontId="25" fillId="0" borderId="32" xfId="3" applyNumberFormat="1" applyFont="1" applyBorder="1" applyAlignment="1">
      <alignment horizontal="right"/>
    </xf>
    <xf numFmtId="165" fontId="25" fillId="0" borderId="14" xfId="0" applyNumberFormat="1" applyFont="1" applyBorder="1" applyAlignment="1">
      <alignment horizontal="right"/>
    </xf>
    <xf numFmtId="165" fontId="25" fillId="0" borderId="32" xfId="0" applyNumberFormat="1" applyFont="1" applyBorder="1" applyAlignment="1">
      <alignment horizontal="right"/>
    </xf>
    <xf numFmtId="165" fontId="25" fillId="0" borderId="11" xfId="3" applyNumberFormat="1" applyFont="1" applyBorder="1" applyAlignment="1">
      <alignment horizontal="right"/>
    </xf>
    <xf numFmtId="165" fontId="25" fillId="0" borderId="33" xfId="3" applyNumberFormat="1" applyFont="1" applyBorder="1" applyAlignment="1">
      <alignment horizontal="right"/>
    </xf>
    <xf numFmtId="165" fontId="25" fillId="0" borderId="15" xfId="0" applyNumberFormat="1" applyFont="1" applyBorder="1" applyAlignment="1">
      <alignment horizontal="right"/>
    </xf>
    <xf numFmtId="165" fontId="25" fillId="0" borderId="33" xfId="0" applyNumberFormat="1" applyFont="1" applyBorder="1" applyAlignment="1">
      <alignment horizontal="right"/>
    </xf>
    <xf numFmtId="165" fontId="25" fillId="0" borderId="23" xfId="0" applyNumberFormat="1" applyFont="1" applyBorder="1" applyAlignment="1">
      <alignment horizontal="right"/>
    </xf>
    <xf numFmtId="165" fontId="25" fillId="0" borderId="34" xfId="0" applyNumberFormat="1" applyFont="1" applyBorder="1" applyAlignment="1">
      <alignment horizontal="right"/>
    </xf>
    <xf numFmtId="165" fontId="25" fillId="0" borderId="17" xfId="0" applyNumberFormat="1" applyFont="1" applyBorder="1" applyAlignment="1">
      <alignment horizontal="right"/>
    </xf>
    <xf numFmtId="4" fontId="25" fillId="0" borderId="32" xfId="0" applyNumberFormat="1" applyFont="1" applyBorder="1" applyAlignment="1">
      <alignment horizontal="right"/>
    </xf>
    <xf numFmtId="4" fontId="25" fillId="0" borderId="33" xfId="0" applyNumberFormat="1" applyFont="1" applyBorder="1" applyAlignment="1">
      <alignment horizontal="right"/>
    </xf>
    <xf numFmtId="4" fontId="25" fillId="0" borderId="34" xfId="0" applyNumberFormat="1" applyFont="1" applyBorder="1" applyAlignment="1">
      <alignment horizontal="right"/>
    </xf>
    <xf numFmtId="165" fontId="25" fillId="0" borderId="14" xfId="0" applyNumberFormat="1" applyFont="1" applyBorder="1"/>
    <xf numFmtId="165" fontId="25" fillId="0" borderId="15" xfId="0" applyNumberFormat="1" applyFont="1" applyBorder="1"/>
    <xf numFmtId="0" fontId="30" fillId="0" borderId="0" xfId="0" applyFont="1"/>
    <xf numFmtId="4" fontId="25" fillId="0" borderId="14" xfId="0" applyNumberFormat="1" applyFont="1" applyFill="1" applyBorder="1"/>
    <xf numFmtId="0" fontId="26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5" borderId="37" xfId="0" applyFont="1" applyFill="1" applyBorder="1" applyAlignment="1">
      <alignment horizontal="center" vertical="center" wrapText="1"/>
    </xf>
    <xf numFmtId="0" fontId="25" fillId="5" borderId="57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/>
    </xf>
    <xf numFmtId="3" fontId="25" fillId="0" borderId="51" xfId="0" applyNumberFormat="1" applyFont="1" applyBorder="1" applyAlignment="1">
      <alignment horizontal="right"/>
    </xf>
    <xf numFmtId="4" fontId="25" fillId="0" borderId="52" xfId="0" applyNumberFormat="1" applyFont="1" applyBorder="1" applyAlignment="1">
      <alignment horizontal="right"/>
    </xf>
    <xf numFmtId="3" fontId="25" fillId="0" borderId="52" xfId="0" applyNumberFormat="1" applyFont="1" applyBorder="1" applyAlignment="1">
      <alignment horizontal="right"/>
    </xf>
    <xf numFmtId="4" fontId="25" fillId="0" borderId="51" xfId="0" applyNumberFormat="1" applyFont="1" applyBorder="1" applyAlignment="1">
      <alignment horizontal="right"/>
    </xf>
    <xf numFmtId="0" fontId="26" fillId="0" borderId="80" xfId="0" applyFont="1" applyBorder="1" applyAlignment="1">
      <alignment horizontal="center"/>
    </xf>
    <xf numFmtId="3" fontId="25" fillId="0" borderId="86" xfId="0" applyNumberFormat="1" applyFont="1" applyBorder="1" applyAlignment="1">
      <alignment horizontal="right"/>
    </xf>
    <xf numFmtId="4" fontId="25" fillId="0" borderId="87" xfId="0" applyNumberFormat="1" applyFont="1" applyBorder="1" applyAlignment="1">
      <alignment horizontal="right"/>
    </xf>
    <xf numFmtId="3" fontId="25" fillId="0" borderId="87" xfId="0" applyNumberFormat="1" applyFont="1" applyBorder="1" applyAlignment="1">
      <alignment horizontal="right"/>
    </xf>
    <xf numFmtId="4" fontId="25" fillId="0" borderId="86" xfId="0" applyNumberFormat="1" applyFont="1" applyBorder="1" applyAlignment="1">
      <alignment horizontal="right"/>
    </xf>
    <xf numFmtId="0" fontId="26" fillId="0" borderId="0" xfId="0" applyFont="1" applyBorder="1" applyAlignment="1">
      <alignment horizontal="center"/>
    </xf>
    <xf numFmtId="3" fontId="25" fillId="0" borderId="0" xfId="0" applyNumberFormat="1" applyFont="1" applyBorder="1" applyAlignment="1">
      <alignment horizontal="right"/>
    </xf>
    <xf numFmtId="4" fontId="25" fillId="0" borderId="0" xfId="0" applyNumberFormat="1" applyFont="1" applyBorder="1" applyAlignment="1">
      <alignment horizontal="right"/>
    </xf>
    <xf numFmtId="0" fontId="26" fillId="0" borderId="0" xfId="0" applyFont="1" applyAlignment="1">
      <alignment horizontal="left"/>
    </xf>
    <xf numFmtId="3" fontId="25" fillId="0" borderId="32" xfId="0" applyNumberFormat="1" applyFont="1" applyBorder="1"/>
    <xf numFmtId="3" fontId="25" fillId="0" borderId="5" xfId="0" applyNumberFormat="1" applyFont="1" applyBorder="1"/>
    <xf numFmtId="3" fontId="25" fillId="0" borderId="32" xfId="0" applyNumberFormat="1" applyFont="1" applyBorder="1" applyAlignment="1">
      <alignment horizontal="right"/>
    </xf>
    <xf numFmtId="3" fontId="25" fillId="0" borderId="5" xfId="0" applyNumberFormat="1" applyFont="1" applyBorder="1" applyAlignment="1">
      <alignment horizontal="right"/>
    </xf>
    <xf numFmtId="0" fontId="25" fillId="5" borderId="13" xfId="0" applyFont="1" applyFill="1" applyBorder="1" applyAlignment="1">
      <alignment horizontal="center" vertical="center" wrapText="1"/>
    </xf>
    <xf numFmtId="0" fontId="25" fillId="5" borderId="88" xfId="0" applyFont="1" applyFill="1" applyBorder="1" applyAlignment="1">
      <alignment horizontal="center" vertical="center" wrapText="1"/>
    </xf>
    <xf numFmtId="3" fontId="26" fillId="0" borderId="11" xfId="0" applyNumberFormat="1" applyFont="1" applyBorder="1"/>
    <xf numFmtId="3" fontId="26" fillId="0" borderId="33" xfId="0" applyNumberFormat="1" applyFont="1" applyBorder="1"/>
    <xf numFmtId="0" fontId="26" fillId="0" borderId="23" xfId="0" applyFont="1" applyBorder="1"/>
    <xf numFmtId="4" fontId="26" fillId="0" borderId="34" xfId="0" applyNumberFormat="1" applyFont="1" applyBorder="1"/>
    <xf numFmtId="4" fontId="26" fillId="0" borderId="17" xfId="0" applyNumberFormat="1" applyFont="1" applyBorder="1"/>
    <xf numFmtId="0" fontId="25" fillId="7" borderId="28" xfId="0" applyFont="1" applyFill="1" applyBorder="1" applyAlignment="1">
      <alignment horizontal="center" vertical="center" wrapText="1"/>
    </xf>
    <xf numFmtId="0" fontId="25" fillId="7" borderId="31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13" borderId="28" xfId="0" applyFont="1" applyFill="1" applyBorder="1" applyAlignment="1">
      <alignment horizontal="center" vertical="center" wrapText="1"/>
    </xf>
    <xf numFmtId="0" fontId="25" fillId="13" borderId="31" xfId="0" applyFont="1" applyFill="1" applyBorder="1" applyAlignment="1">
      <alignment horizontal="center" vertical="center" wrapText="1"/>
    </xf>
    <xf numFmtId="168" fontId="25" fillId="0" borderId="14" xfId="0" applyNumberFormat="1" applyFont="1" applyBorder="1"/>
    <xf numFmtId="168" fontId="25" fillId="0" borderId="15" xfId="0" applyNumberFormat="1" applyFont="1" applyBorder="1"/>
    <xf numFmtId="0" fontId="26" fillId="0" borderId="21" xfId="0" applyFont="1" applyBorder="1" applyAlignment="1">
      <alignment horizontal="center" vertical="center"/>
    </xf>
    <xf numFmtId="166" fontId="25" fillId="0" borderId="47" xfId="3" applyNumberFormat="1" applyFont="1" applyFill="1" applyBorder="1" applyAlignment="1">
      <alignment horizontal="center" vertical="center" wrapText="1"/>
    </xf>
    <xf numFmtId="168" fontId="25" fillId="0" borderId="47" xfId="0" applyNumberFormat="1" applyFont="1" applyBorder="1" applyAlignment="1">
      <alignment horizontal="right" vertical="center" wrapText="1"/>
    </xf>
    <xf numFmtId="168" fontId="25" fillId="0" borderId="48" xfId="0" applyNumberFormat="1" applyFont="1" applyBorder="1" applyAlignment="1">
      <alignment horizontal="right" vertical="center" wrapText="1"/>
    </xf>
    <xf numFmtId="166" fontId="25" fillId="0" borderId="14" xfId="0" applyNumberFormat="1" applyFont="1" applyBorder="1"/>
    <xf numFmtId="166" fontId="25" fillId="0" borderId="35" xfId="0" applyNumberFormat="1" applyFont="1" applyBorder="1"/>
    <xf numFmtId="168" fontId="25" fillId="0" borderId="35" xfId="0" applyNumberFormat="1" applyFont="1" applyBorder="1"/>
    <xf numFmtId="166" fontId="25" fillId="0" borderId="15" xfId="0" applyNumberFormat="1" applyFont="1" applyBorder="1"/>
    <xf numFmtId="166" fontId="25" fillId="0" borderId="47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/>
    </xf>
    <xf numFmtId="3" fontId="26" fillId="0" borderId="15" xfId="0" applyNumberFormat="1" applyFont="1" applyBorder="1"/>
    <xf numFmtId="0" fontId="42" fillId="0" borderId="0" xfId="0" applyFont="1"/>
    <xf numFmtId="0" fontId="42" fillId="0" borderId="4" xfId="0" applyFont="1" applyBorder="1" applyAlignment="1">
      <alignment horizontal="left"/>
    </xf>
    <xf numFmtId="166" fontId="42" fillId="0" borderId="14" xfId="0" applyNumberFormat="1" applyFont="1" applyBorder="1"/>
    <xf numFmtId="0" fontId="25" fillId="14" borderId="60" xfId="0" applyFont="1" applyFill="1" applyBorder="1" applyAlignment="1">
      <alignment horizontal="center" vertical="center" wrapText="1"/>
    </xf>
    <xf numFmtId="0" fontId="25" fillId="14" borderId="61" xfId="0" applyFont="1" applyFill="1" applyBorder="1" applyAlignment="1">
      <alignment horizontal="center" vertical="center" wrapText="1"/>
    </xf>
    <xf numFmtId="2" fontId="25" fillId="0" borderId="48" xfId="0" applyNumberFormat="1" applyFont="1" applyBorder="1" applyAlignment="1">
      <alignment horizontal="right" vertical="center" wrapText="1"/>
    </xf>
    <xf numFmtId="1" fontId="25" fillId="0" borderId="48" xfId="0" applyNumberFormat="1" applyFont="1" applyBorder="1" applyAlignment="1">
      <alignment horizontal="right" vertical="center" wrapText="1"/>
    </xf>
    <xf numFmtId="1" fontId="25" fillId="0" borderId="14" xfId="0" applyNumberFormat="1" applyFont="1" applyBorder="1"/>
    <xf numFmtId="2" fontId="25" fillId="0" borderId="35" xfId="0" applyNumberFormat="1" applyFont="1" applyBorder="1"/>
    <xf numFmtId="1" fontId="25" fillId="0" borderId="35" xfId="0" applyNumberFormat="1" applyFont="1" applyBorder="1"/>
    <xf numFmtId="2" fontId="25" fillId="0" borderId="14" xfId="0" applyNumberFormat="1" applyFont="1" applyBorder="1" applyAlignment="1">
      <alignment horizontal="right"/>
    </xf>
    <xf numFmtId="1" fontId="25" fillId="0" borderId="15" xfId="0" applyNumberFormat="1" applyFont="1" applyBorder="1"/>
    <xf numFmtId="43" fontId="25" fillId="0" borderId="0" xfId="0" applyNumberFormat="1" applyFont="1"/>
    <xf numFmtId="164" fontId="25" fillId="0" borderId="47" xfId="3" applyFont="1" applyFill="1" applyBorder="1" applyAlignment="1">
      <alignment horizontal="center" vertical="center" wrapText="1"/>
    </xf>
    <xf numFmtId="164" fontId="25" fillId="0" borderId="14" xfId="0" applyNumberFormat="1" applyFont="1" applyBorder="1"/>
    <xf numFmtId="164" fontId="25" fillId="0" borderId="35" xfId="0" applyNumberFormat="1" applyFont="1" applyBorder="1"/>
    <xf numFmtId="1" fontId="25" fillId="0" borderId="18" xfId="0" applyNumberFormat="1" applyFont="1" applyBorder="1"/>
    <xf numFmtId="166" fontId="25" fillId="0" borderId="18" xfId="0" applyNumberFormat="1" applyFont="1" applyBorder="1"/>
    <xf numFmtId="164" fontId="25" fillId="0" borderId="18" xfId="0" applyNumberFormat="1" applyFont="1" applyBorder="1"/>
    <xf numFmtId="164" fontId="25" fillId="0" borderId="15" xfId="0" applyNumberFormat="1" applyFont="1" applyBorder="1"/>
    <xf numFmtId="0" fontId="26" fillId="0" borderId="28" xfId="0" applyFont="1" applyBorder="1" applyAlignment="1">
      <alignment horizontal="center" vertical="center" wrapText="1"/>
    </xf>
    <xf numFmtId="0" fontId="26" fillId="13" borderId="28" xfId="0" applyFont="1" applyFill="1" applyBorder="1" applyAlignment="1">
      <alignment horizontal="center" vertical="center" wrapText="1"/>
    </xf>
    <xf numFmtId="0" fontId="26" fillId="13" borderId="31" xfId="0" applyFont="1" applyFill="1" applyBorder="1" applyAlignment="1">
      <alignment horizontal="center" vertical="center" wrapText="1"/>
    </xf>
    <xf numFmtId="167" fontId="25" fillId="0" borderId="48" xfId="3" applyNumberFormat="1" applyFont="1" applyFill="1" applyBorder="1" applyAlignment="1">
      <alignment horizontal="right" vertical="center" wrapText="1"/>
    </xf>
    <xf numFmtId="166" fontId="25" fillId="0" borderId="14" xfId="3" applyNumberFormat="1" applyFont="1" applyBorder="1"/>
    <xf numFmtId="167" fontId="25" fillId="0" borderId="14" xfId="3" applyNumberFormat="1" applyFont="1" applyBorder="1"/>
    <xf numFmtId="166" fontId="25" fillId="0" borderId="35" xfId="3" applyNumberFormat="1" applyFont="1" applyBorder="1"/>
    <xf numFmtId="167" fontId="25" fillId="0" borderId="35" xfId="3" applyNumberFormat="1" applyFont="1" applyBorder="1"/>
    <xf numFmtId="0" fontId="25" fillId="0" borderId="4" xfId="0" applyFont="1" applyBorder="1" applyAlignment="1">
      <alignment horizontal="left" indent="3"/>
    </xf>
    <xf numFmtId="166" fontId="26" fillId="0" borderId="18" xfId="3" applyNumberFormat="1" applyFont="1" applyBorder="1"/>
    <xf numFmtId="167" fontId="26" fillId="0" borderId="18" xfId="3" applyNumberFormat="1" applyFont="1" applyBorder="1"/>
    <xf numFmtId="166" fontId="26" fillId="0" borderId="15" xfId="3" applyNumberFormat="1" applyFont="1" applyBorder="1"/>
    <xf numFmtId="167" fontId="26" fillId="0" borderId="15" xfId="3" applyNumberFormat="1" applyFont="1" applyBorder="1"/>
    <xf numFmtId="0" fontId="26" fillId="0" borderId="0" xfId="0" applyFont="1" applyAlignment="1">
      <alignment horizontal="center" vertical="center"/>
    </xf>
    <xf numFmtId="0" fontId="25" fillId="4" borderId="29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left"/>
    </xf>
    <xf numFmtId="10" fontId="25" fillId="0" borderId="14" xfId="0" applyNumberFormat="1" applyFont="1" applyBorder="1"/>
    <xf numFmtId="0" fontId="25" fillId="0" borderId="0" xfId="0" applyFont="1" applyAlignment="1">
      <alignment horizontal="right"/>
    </xf>
    <xf numFmtId="2" fontId="25" fillId="0" borderId="15" xfId="0" applyNumberFormat="1" applyFont="1" applyBorder="1" applyAlignment="1">
      <alignment horizontal="right"/>
    </xf>
    <xf numFmtId="3" fontId="25" fillId="0" borderId="15" xfId="0" applyNumberFormat="1" applyFont="1" applyBorder="1" applyAlignment="1">
      <alignment horizontal="right"/>
    </xf>
    <xf numFmtId="3" fontId="25" fillId="0" borderId="18" xfId="0" applyNumberFormat="1" applyFont="1" applyBorder="1" applyAlignment="1">
      <alignment horizontal="right"/>
    </xf>
    <xf numFmtId="10" fontId="25" fillId="0" borderId="14" xfId="0" applyNumberFormat="1" applyFont="1" applyBorder="1" applyAlignment="1">
      <alignment horizontal="right"/>
    </xf>
    <xf numFmtId="0" fontId="25" fillId="0" borderId="80" xfId="0" applyFont="1" applyBorder="1" applyAlignment="1">
      <alignment horizontal="left"/>
    </xf>
    <xf numFmtId="4" fontId="25" fillId="0" borderId="89" xfId="0" applyNumberFormat="1" applyFont="1" applyBorder="1" applyAlignment="1">
      <alignment horizontal="right"/>
    </xf>
    <xf numFmtId="10" fontId="25" fillId="0" borderId="89" xfId="0" applyNumberFormat="1" applyFont="1" applyBorder="1" applyAlignment="1">
      <alignment horizontal="right"/>
    </xf>
    <xf numFmtId="0" fontId="23" fillId="0" borderId="0" xfId="4"/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wrapText="1"/>
    </xf>
    <xf numFmtId="0" fontId="12" fillId="0" borderId="19" xfId="0" applyFont="1" applyBorder="1" applyAlignment="1">
      <alignment horizont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vertical="center" wrapText="1"/>
    </xf>
    <xf numFmtId="0" fontId="37" fillId="0" borderId="0" xfId="0" applyFont="1"/>
    <xf numFmtId="0" fontId="12" fillId="0" borderId="0" xfId="0" applyFont="1" applyAlignment="1"/>
    <xf numFmtId="0" fontId="32" fillId="0" borderId="0" xfId="0" applyFont="1" applyFill="1"/>
    <xf numFmtId="0" fontId="26" fillId="0" borderId="0" xfId="0" applyFont="1" applyFill="1"/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left" vertical="center"/>
    </xf>
    <xf numFmtId="0" fontId="25" fillId="0" borderId="0" xfId="0" applyFont="1" applyFill="1"/>
    <xf numFmtId="169" fontId="11" fillId="0" borderId="14" xfId="0" applyNumberFormat="1" applyFont="1" applyBorder="1"/>
    <xf numFmtId="169" fontId="11" fillId="0" borderId="18" xfId="0" applyNumberFormat="1" applyFont="1" applyBorder="1"/>
    <xf numFmtId="169" fontId="11" fillId="0" borderId="15" xfId="0" applyNumberFormat="1" applyFont="1" applyBorder="1"/>
    <xf numFmtId="0" fontId="25" fillId="9" borderId="2" xfId="0" applyFont="1" applyFill="1" applyBorder="1" applyAlignment="1">
      <alignment horizontal="center" vertical="center"/>
    </xf>
    <xf numFmtId="0" fontId="25" fillId="9" borderId="21" xfId="0" applyFont="1" applyFill="1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/>
    </xf>
    <xf numFmtId="0" fontId="25" fillId="9" borderId="16" xfId="0" applyFont="1" applyFill="1" applyBorder="1" applyAlignment="1">
      <alignment horizontal="center" vertical="center"/>
    </xf>
    <xf numFmtId="0" fontId="25" fillId="9" borderId="25" xfId="0" applyFont="1" applyFill="1" applyBorder="1" applyAlignment="1">
      <alignment horizontal="center" vertical="center"/>
    </xf>
    <xf numFmtId="0" fontId="25" fillId="18" borderId="16" xfId="0" applyFont="1" applyFill="1" applyBorder="1" applyAlignment="1">
      <alignment horizontal="center" vertical="center"/>
    </xf>
    <xf numFmtId="0" fontId="25" fillId="18" borderId="25" xfId="0" applyFont="1" applyFill="1" applyBorder="1" applyAlignment="1">
      <alignment horizontal="center" vertical="center"/>
    </xf>
    <xf numFmtId="0" fontId="25" fillId="8" borderId="29" xfId="0" applyFont="1" applyFill="1" applyBorder="1" applyAlignment="1">
      <alignment horizontal="center" vertical="center"/>
    </xf>
    <xf numFmtId="0" fontId="25" fillId="8" borderId="30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10" borderId="54" xfId="0" applyFont="1" applyFill="1" applyBorder="1" applyAlignment="1">
      <alignment horizontal="center" vertical="center" wrapText="1"/>
    </xf>
    <xf numFmtId="0" fontId="11" fillId="10" borderId="4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1" fillId="16" borderId="49" xfId="0" applyFont="1" applyFill="1" applyBorder="1" applyAlignment="1">
      <alignment horizontal="center" vertical="center" wrapText="1"/>
    </xf>
    <xf numFmtId="0" fontId="11" fillId="16" borderId="0" xfId="0" applyFont="1" applyFill="1" applyAlignment="1">
      <alignment horizontal="center" vertical="center" wrapText="1"/>
    </xf>
    <xf numFmtId="0" fontId="11" fillId="16" borderId="19" xfId="0" applyFont="1" applyFill="1" applyBorder="1" applyAlignment="1">
      <alignment horizontal="center" vertical="center" wrapText="1"/>
    </xf>
    <xf numFmtId="0" fontId="11" fillId="15" borderId="81" xfId="0" applyFont="1" applyFill="1" applyBorder="1" applyAlignment="1">
      <alignment horizontal="center" wrapText="1"/>
    </xf>
    <xf numFmtId="0" fontId="11" fillId="15" borderId="82" xfId="0" applyFont="1" applyFill="1" applyBorder="1" applyAlignment="1">
      <alignment horizontal="center" wrapText="1"/>
    </xf>
    <xf numFmtId="0" fontId="11" fillId="15" borderId="82" xfId="0" applyFont="1" applyFill="1" applyBorder="1" applyAlignment="1">
      <alignment horizontal="center" vertical="center" wrapText="1"/>
    </xf>
    <xf numFmtId="0" fontId="11" fillId="15" borderId="83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5" fillId="6" borderId="56" xfId="0" applyFont="1" applyFill="1" applyBorder="1" applyAlignment="1">
      <alignment horizontal="center" wrapText="1"/>
    </xf>
    <xf numFmtId="0" fontId="25" fillId="6" borderId="30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 vertical="center" wrapText="1"/>
    </xf>
    <xf numFmtId="0" fontId="25" fillId="6" borderId="30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5" fillId="6" borderId="41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horizontal="center" vertical="center" wrapText="1"/>
    </xf>
    <xf numFmtId="0" fontId="25" fillId="6" borderId="16" xfId="0" applyFont="1" applyFill="1" applyBorder="1" applyAlignment="1">
      <alignment horizontal="center" vertical="center" wrapText="1"/>
    </xf>
    <xf numFmtId="0" fontId="25" fillId="6" borderId="43" xfId="0" applyFont="1" applyFill="1" applyBorder="1" applyAlignment="1">
      <alignment horizontal="center" vertical="center" wrapText="1"/>
    </xf>
    <xf numFmtId="0" fontId="25" fillId="6" borderId="44" xfId="0" applyFont="1" applyFill="1" applyBorder="1" applyAlignment="1">
      <alignment horizontal="center" vertical="center" wrapText="1"/>
    </xf>
    <xf numFmtId="0" fontId="25" fillId="6" borderId="56" xfId="0" applyFont="1" applyFill="1" applyBorder="1" applyAlignment="1">
      <alignment horizontal="center" vertical="center" wrapText="1"/>
    </xf>
    <xf numFmtId="0" fontId="25" fillId="6" borderId="45" xfId="0" applyFont="1" applyFill="1" applyBorder="1" applyAlignment="1">
      <alignment horizontal="center" vertical="center" wrapText="1"/>
    </xf>
    <xf numFmtId="0" fontId="25" fillId="6" borderId="46" xfId="0" applyFont="1" applyFill="1" applyBorder="1" applyAlignment="1">
      <alignment horizontal="center" vertical="center" wrapText="1"/>
    </xf>
    <xf numFmtId="0" fontId="25" fillId="13" borderId="58" xfId="0" applyFont="1" applyFill="1" applyBorder="1" applyAlignment="1">
      <alignment horizontal="center" vertical="center" wrapText="1"/>
    </xf>
    <xf numFmtId="0" fontId="25" fillId="13" borderId="59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3" builtinId="3"/>
    <cellStyle name="Normal" xfId="0" builtinId="0" customBuiltin="1"/>
    <cellStyle name="Normal 2" xfId="1" xr:uid="{79724CC0-11E5-4AEF-93F3-2F314A57F6BA}"/>
    <cellStyle name="Porcentaje 2" xfId="2" xr:uid="{027A658D-6BC3-4724-BAB7-0486775C1573}"/>
  </cellStyles>
  <dxfs count="0"/>
  <tableStyles count="0" defaultTableStyle="TableStyleMedium2" defaultPivotStyle="PivotStyleLight16"/>
  <colors>
    <mruColors>
      <color rgb="FFCCFFCC"/>
      <color rgb="FFCCCCFF"/>
      <color rgb="FFEFFFEF"/>
      <color rgb="FFFFFFFF"/>
      <color rgb="FFCCFFFF"/>
      <color rgb="FF99FF99"/>
      <color rgb="FF99FFCC"/>
      <color rgb="FF339966"/>
      <color rgb="FF008080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77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onnections" Target="connections.xml"/><Relationship Id="rId75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powerPivotData" Target="model/item.data"/><Relationship Id="rId78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46</xdr:row>
      <xdr:rowOff>0</xdr:rowOff>
    </xdr:from>
    <xdr:ext cx="6391275" cy="40957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B346EE1-83F8-4557-ACB7-12B9E3CAE578}"/>
            </a:ext>
          </a:extLst>
        </xdr:cNvPr>
        <xdr:cNvSpPr txBox="1"/>
      </xdr:nvSpPr>
      <xdr:spPr>
        <a:xfrm>
          <a:off x="517071" y="8953500"/>
          <a:ext cx="6391275" cy="4095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Fuente: Consejerías de la Junta de Andalucía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2F65D8-0075-493C-83A6-5727E6BE9F25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C3298F3-2A7D-40D4-A875-C7A1FB0D2BCC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20EB16A-7290-4C95-A6DC-176F8DCE762A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  <xdr:oneCellAnchor>
    <xdr:from>
      <xdr:col>1</xdr:col>
      <xdr:colOff>9524</xdr:colOff>
      <xdr:row>25</xdr:row>
      <xdr:rowOff>130970</xdr:rowOff>
    </xdr:from>
    <xdr:ext cx="5929312" cy="654842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83C9126-FD7F-4D6C-A212-29DFADA69B75}"/>
            </a:ext>
          </a:extLst>
        </xdr:cNvPr>
        <xdr:cNvSpPr txBox="1"/>
      </xdr:nvSpPr>
      <xdr:spPr>
        <a:xfrm>
          <a:off x="419099" y="5484020"/>
          <a:ext cx="5929312" cy="65484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</a:t>
          </a:r>
          <a:r>
            <a:rPr lang="es-ES" sz="900" b="0" i="0" u="none" strike="noStrike" cap="none" baseline="0">
              <a:effectLst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: </a:t>
          </a:r>
          <a:r>
            <a:rPr lang="es-ES" sz="900" b="0" i="0" u="none" strike="noStrike" cap="none" baseline="0">
              <a:solidFill>
                <a:schemeClr val="bg1">
                  <a:lumMod val="50000"/>
                </a:schemeClr>
              </a:solidFill>
              <a:effectLst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 Fuente:  Instituto Nacional de Estadística [Estadísticas sobre actividades de I+D] </a:t>
          </a:r>
        </a:p>
        <a:p>
          <a:pPr rtl="0" fontAlgn="auto" hangingPunct="1"/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Unidades: </a:t>
          </a:r>
          <a:r>
            <a:rPr lang="es-ES" sz="900" b="0" i="0" u="none" strike="noStrike" kern="0" cap="none" spc="0" baseline="0">
              <a:solidFill>
                <a:schemeClr val="bg2">
                  <a:lumMod val="50000"/>
                </a:schemeClr>
              </a:solidFill>
              <a:effectLst/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Porcentajes</a:t>
          </a:r>
        </a:p>
        <a:p>
          <a:pPr rtl="0" fontAlgn="auto" hangingPunct="1"/>
          <a:r>
            <a:rPr lang="es-ES" sz="900" b="0" i="0" u="none" strike="noStrike" kern="0" cap="none" spc="0" baseline="0">
              <a:solidFill>
                <a:schemeClr val="bg2">
                  <a:lumMod val="50000"/>
                </a:schemeClr>
              </a:solidFill>
              <a:effectLst/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..: Dato protegido por secreto estadístico</a:t>
          </a:r>
          <a:endParaRPr lang="es-ES" sz="900" b="0" i="0" baseline="0">
            <a:solidFill>
              <a:schemeClr val="bg2">
                <a:lumMod val="50000"/>
              </a:schemeClr>
            </a:solidFill>
            <a:effectLst/>
            <a:latin typeface="Noto Sans HK Light" panose="020B0300000000000000" pitchFamily="34" charset="-128"/>
            <a:ea typeface="Noto Sans HK Light" panose="020B0300000000000000" pitchFamily="34" charset="-128"/>
            <a:cs typeface="+mn-cs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95C424C0-81DC-489C-9C31-44518BCCCD71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DF08603-55F4-4227-90B6-4D93ADD496A8}"/>
            </a:ext>
          </a:extLst>
        </xdr:cNvPr>
        <xdr:cNvSpPr txBox="1"/>
      </xdr:nvSpPr>
      <xdr:spPr>
        <a:xfrm>
          <a:off x="402166" y="131815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43</xdr:row>
      <xdr:rowOff>142874</xdr:rowOff>
    </xdr:from>
    <xdr:ext cx="3514725" cy="1257301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F8D4951-5E60-4582-BAD3-61BC967D9769}"/>
            </a:ext>
          </a:extLst>
        </xdr:cNvPr>
        <xdr:cNvSpPr txBox="1"/>
      </xdr:nvSpPr>
      <xdr:spPr>
        <a:xfrm>
          <a:off x="419100" y="8543924"/>
          <a:ext cx="3514725" cy="1257301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.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38</xdr:row>
      <xdr:rowOff>142874</xdr:rowOff>
    </xdr:from>
    <xdr:ext cx="3514725" cy="7334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7482F037-AF66-4404-8002-25F8DEC37E31}"/>
            </a:ext>
          </a:extLst>
        </xdr:cNvPr>
        <xdr:cNvSpPr txBox="1"/>
      </xdr:nvSpPr>
      <xdr:spPr>
        <a:xfrm>
          <a:off x="419100" y="8543924"/>
          <a:ext cx="3514725" cy="7334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cap="none" baseline="0">
              <a:effectLst/>
              <a:latin typeface="+mn-lt"/>
              <a:ea typeface="+mn-ea"/>
              <a:cs typeface="+mn-cs"/>
            </a:rPr>
            <a:t>: </a:t>
          </a:r>
          <a:r>
            <a:rPr lang="es-ES" sz="900" b="0" i="0" u="none" strike="noStrike" cap="none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RICYT: Red de Indicadores de Ciencia y Tecnología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El dato de Brasil (1,26) corresponde a 2014, último año disponible.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El dato de Colombia (0,17) corresponde a 2017, último año disponible.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37</xdr:row>
      <xdr:rowOff>38100</xdr:rowOff>
    </xdr:from>
    <xdr:ext cx="6822281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EB8F976-531A-466F-9DB7-E6E43A35DD4E}"/>
            </a:ext>
          </a:extLst>
        </xdr:cNvPr>
        <xdr:cNvSpPr txBox="1"/>
      </xdr:nvSpPr>
      <xdr:spPr>
        <a:xfrm>
          <a:off x="923925" y="9448800"/>
          <a:ext cx="6822281" cy="66675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: ICONO-FECYT  [Producción cienífica]</a:t>
          </a: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Unidades: Número de documentos y porcentaje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392905</xdr:colOff>
      <xdr:row>50</xdr:row>
      <xdr:rowOff>11907</xdr:rowOff>
    </xdr:from>
    <xdr:ext cx="8727281" cy="857249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80AF580E-A8B5-49B5-9394-2E1595DAFC35}"/>
            </a:ext>
          </a:extLst>
        </xdr:cNvPr>
        <xdr:cNvSpPr txBox="1"/>
      </xdr:nvSpPr>
      <xdr:spPr>
        <a:xfrm>
          <a:off x="392905" y="10918032"/>
          <a:ext cx="8727281" cy="857249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ES" sz="900" b="0" i="0" u="none" strike="noStrike" kern="0" cap="none" spc="0" baseline="0">
            <a:solidFill>
              <a:srgbClr val="7F7F7F"/>
            </a:solidFill>
            <a:uFillTx/>
            <a:latin typeface="Calibri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0A11F29-A7B7-4F13-B2A5-247140A54DA8}"/>
            </a:ext>
          </a:extLst>
        </xdr:cNvPr>
        <xdr:cNvSpPr txBox="1"/>
      </xdr:nvSpPr>
      <xdr:spPr>
        <a:xfrm>
          <a:off x="402166" y="129624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63</xdr:row>
      <xdr:rowOff>179916</xdr:rowOff>
    </xdr:from>
    <xdr:ext cx="6822281" cy="42862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EBAC818-CD55-4C14-A8F1-AD9323B52766}"/>
            </a:ext>
          </a:extLst>
        </xdr:cNvPr>
        <xdr:cNvSpPr txBox="1"/>
      </xdr:nvSpPr>
      <xdr:spPr>
        <a:xfrm>
          <a:off x="402166" y="13610166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65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597BABA-1F10-4BB4-90E1-41AFC768B569}"/>
            </a:ext>
          </a:extLst>
        </xdr:cNvPr>
        <xdr:cNvSpPr txBox="1"/>
      </xdr:nvSpPr>
      <xdr:spPr>
        <a:xfrm>
          <a:off x="402166" y="136006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373859</xdr:colOff>
      <xdr:row>18</xdr:row>
      <xdr:rowOff>35718</xdr:rowOff>
    </xdr:from>
    <xdr:ext cx="5929312" cy="41671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FEB157E-A587-4589-8A64-F8C903183A5D}"/>
            </a:ext>
          </a:extLst>
        </xdr:cNvPr>
        <xdr:cNvSpPr txBox="1"/>
      </xdr:nvSpPr>
      <xdr:spPr>
        <a:xfrm>
          <a:off x="373859" y="4950618"/>
          <a:ext cx="5929312" cy="416719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Fuente:  Instituto Nacional de Estadística [Estadísticas sobre actividades de I+D] </a:t>
          </a:r>
        </a:p>
        <a:p>
          <a:pPr rtl="0" fontAlgn="auto" hangingPunct="1"/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Noto Sans HK Light" panose="020B0300000000000000" pitchFamily="34" charset="-128"/>
              <a:ea typeface="Noto Sans HK Light" panose="020B0300000000000000" pitchFamily="34" charset="-128"/>
            </a:rPr>
            <a:t>Unidades: </a:t>
          </a:r>
          <a:r>
            <a:rPr lang="es-ES" sz="900" b="0" i="0" u="none" strike="noStrike" kern="0" cap="none" spc="0" baseline="0">
              <a:solidFill>
                <a:schemeClr val="bg2">
                  <a:lumMod val="50000"/>
                </a:schemeClr>
              </a:solidFill>
              <a:effectLst/>
              <a:uFillTx/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rPr>
            <a:t>Porcentaje</a:t>
          </a:r>
          <a:endParaRPr lang="es-ES" sz="900" b="0" i="0" u="none" strike="noStrike" kern="0" cap="none" spc="0" baseline="0">
            <a:solidFill>
              <a:srgbClr val="7F7F7F"/>
            </a:solidFill>
            <a:uFillTx/>
            <a:latin typeface="Noto Sans HK Light" panose="020B0300000000000000" pitchFamily="34" charset="-128"/>
            <a:ea typeface="Noto Sans HK Light" panose="020B0300000000000000" pitchFamily="34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908AED7-78BA-406A-B23E-22F44B563CA5}"/>
            </a:ext>
          </a:extLst>
        </xdr:cNvPr>
        <xdr:cNvSpPr txBox="1"/>
      </xdr:nvSpPr>
      <xdr:spPr>
        <a:xfrm>
          <a:off x="402166" y="130672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82F38A2-CF5D-41EB-890C-649C1B59CFAB}"/>
            </a:ext>
          </a:extLst>
        </xdr:cNvPr>
        <xdr:cNvSpPr txBox="1"/>
      </xdr:nvSpPr>
      <xdr:spPr>
        <a:xfrm>
          <a:off x="402166" y="1306724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61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D01640-693E-4863-8784-E4538A8C39F8}"/>
            </a:ext>
          </a:extLst>
        </xdr:cNvPr>
        <xdr:cNvSpPr txBox="1"/>
      </xdr:nvSpPr>
      <xdr:spPr>
        <a:xfrm>
          <a:off x="402166" y="135434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  <xdr:oneCellAnchor>
    <xdr:from>
      <xdr:col>0</xdr:col>
      <xdr:colOff>402166</xdr:colOff>
      <xdr:row>61</xdr:row>
      <xdr:rowOff>179916</xdr:rowOff>
    </xdr:from>
    <xdr:ext cx="6822281" cy="42862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4D43B80-F94D-4AF9-B94B-D041E2706D4F}"/>
            </a:ext>
          </a:extLst>
        </xdr:cNvPr>
        <xdr:cNvSpPr txBox="1"/>
      </xdr:nvSpPr>
      <xdr:spPr>
        <a:xfrm>
          <a:off x="402166" y="133529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402166</xdr:colOff>
      <xdr:row>64</xdr:row>
      <xdr:rowOff>179916</xdr:rowOff>
    </xdr:from>
    <xdr:ext cx="6822281" cy="42862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D17DEC0-4493-4F65-BAD8-D20E0E6FD3A4}"/>
            </a:ext>
          </a:extLst>
        </xdr:cNvPr>
        <xdr:cNvSpPr txBox="1"/>
      </xdr:nvSpPr>
      <xdr:spPr>
        <a:xfrm>
          <a:off x="402166" y="13543491"/>
          <a:ext cx="6822281" cy="42862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+mn-lt"/>
            </a:rPr>
            <a:t>Fuente</a:t>
          </a: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  <a:ea typeface="+mn-ea"/>
              <a:cs typeface="+mn-cs"/>
            </a:rPr>
            <a:t>: Eurostat [Estadísticas de Ciencia y Tecnología], Instituto Nacional de Estadística [Estadísticas sobre actividades de I+D]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ES" sz="900" b="0" i="0" u="none" strike="noStrike" kern="0" cap="none" spc="0" baseline="0">
              <a:solidFill>
                <a:srgbClr val="7F7F7F"/>
              </a:solidFill>
              <a:uFillTx/>
              <a:latin typeface="Calibri"/>
            </a:rPr>
            <a:t>Unidades: Porcentaje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C78"/>
  <sheetViews>
    <sheetView showGridLines="0" topLeftCell="A65" zoomScaleNormal="100" workbookViewId="0">
      <selection activeCell="C78" sqref="C78"/>
    </sheetView>
  </sheetViews>
  <sheetFormatPr baseColWidth="10" defaultColWidth="11.44140625" defaultRowHeight="14.4" x14ac:dyDescent="0.3"/>
  <cols>
    <col min="1" max="1" width="3.88671875" style="98" customWidth="1"/>
    <col min="2" max="2" width="6.33203125" style="333" customWidth="1"/>
    <col min="3" max="3" width="148.88671875" style="98" customWidth="1"/>
    <col min="4" max="16384" width="11.44140625" style="98"/>
  </cols>
  <sheetData>
    <row r="2" spans="1:3" ht="18" x14ac:dyDescent="0.35">
      <c r="B2" s="328" t="s">
        <v>490</v>
      </c>
    </row>
    <row r="4" spans="1:3" x14ac:dyDescent="0.3">
      <c r="B4" s="329" t="s">
        <v>17</v>
      </c>
    </row>
    <row r="5" spans="1:3" ht="28.8" x14ac:dyDescent="0.3">
      <c r="B5" s="330" t="s">
        <v>315</v>
      </c>
      <c r="C5" s="149" t="s">
        <v>491</v>
      </c>
    </row>
    <row r="6" spans="1:3" ht="28.8" x14ac:dyDescent="0.3">
      <c r="B6" s="330" t="s">
        <v>1</v>
      </c>
      <c r="C6" s="149" t="s">
        <v>494</v>
      </c>
    </row>
    <row r="7" spans="1:3" x14ac:dyDescent="0.3">
      <c r="B7" s="329" t="s">
        <v>316</v>
      </c>
    </row>
    <row r="8" spans="1:3" ht="43.2" x14ac:dyDescent="0.3">
      <c r="A8" s="148"/>
      <c r="B8" s="331" t="s">
        <v>6</v>
      </c>
      <c r="C8" s="149" t="s">
        <v>495</v>
      </c>
    </row>
    <row r="9" spans="1:3" ht="28.8" x14ac:dyDescent="0.3">
      <c r="B9" s="330" t="s">
        <v>317</v>
      </c>
      <c r="C9" s="149" t="s">
        <v>497</v>
      </c>
    </row>
    <row r="10" spans="1:3" ht="28.8" x14ac:dyDescent="0.3">
      <c r="B10" s="330" t="s">
        <v>9</v>
      </c>
      <c r="C10" s="149" t="s">
        <v>499</v>
      </c>
    </row>
    <row r="11" spans="1:3" ht="28.8" x14ac:dyDescent="0.3">
      <c r="B11" s="330" t="s">
        <v>10</v>
      </c>
      <c r="C11" s="149" t="s">
        <v>625</v>
      </c>
    </row>
    <row r="12" spans="1:3" ht="28.8" x14ac:dyDescent="0.3">
      <c r="B12" s="330" t="s">
        <v>11</v>
      </c>
      <c r="C12" s="149" t="s">
        <v>626</v>
      </c>
    </row>
    <row r="13" spans="1:3" ht="28.8" x14ac:dyDescent="0.3">
      <c r="B13" s="330" t="s">
        <v>12</v>
      </c>
      <c r="C13" s="149" t="s">
        <v>627</v>
      </c>
    </row>
    <row r="14" spans="1:3" ht="43.2" x14ac:dyDescent="0.3">
      <c r="B14" s="330" t="s">
        <v>13</v>
      </c>
      <c r="C14" s="149" t="s">
        <v>628</v>
      </c>
    </row>
    <row r="15" spans="1:3" ht="28.8" x14ac:dyDescent="0.3">
      <c r="B15" s="330" t="s">
        <v>14</v>
      </c>
      <c r="C15" s="149" t="s">
        <v>501</v>
      </c>
    </row>
    <row r="16" spans="1:3" ht="28.8" x14ac:dyDescent="0.3">
      <c r="B16" s="330" t="s">
        <v>8</v>
      </c>
      <c r="C16" s="149" t="s">
        <v>503</v>
      </c>
    </row>
    <row r="17" spans="2:3" ht="28.8" x14ac:dyDescent="0.3">
      <c r="B17" s="330" t="s">
        <v>15</v>
      </c>
      <c r="C17" s="149" t="s">
        <v>504</v>
      </c>
    </row>
    <row r="18" spans="2:3" ht="28.8" x14ac:dyDescent="0.3">
      <c r="B18" s="330" t="s">
        <v>16</v>
      </c>
      <c r="C18" s="151" t="s">
        <v>505</v>
      </c>
    </row>
    <row r="19" spans="2:3" ht="28.8" x14ac:dyDescent="0.3">
      <c r="B19" s="330" t="s">
        <v>74</v>
      </c>
      <c r="C19" s="149" t="s">
        <v>506</v>
      </c>
    </row>
    <row r="20" spans="2:3" ht="28.8" x14ac:dyDescent="0.3">
      <c r="B20" s="330" t="s">
        <v>77</v>
      </c>
      <c r="C20" s="151" t="s">
        <v>509</v>
      </c>
    </row>
    <row r="21" spans="2:3" ht="28.8" x14ac:dyDescent="0.3">
      <c r="B21" s="330" t="s">
        <v>78</v>
      </c>
      <c r="C21" s="149" t="s">
        <v>510</v>
      </c>
    </row>
    <row r="22" spans="2:3" ht="28.8" x14ac:dyDescent="0.3">
      <c r="B22" s="330" t="s">
        <v>79</v>
      </c>
      <c r="C22" s="149" t="s">
        <v>512</v>
      </c>
    </row>
    <row r="23" spans="2:3" ht="28.8" x14ac:dyDescent="0.3">
      <c r="B23" s="330" t="s">
        <v>108</v>
      </c>
      <c r="C23" s="149" t="s">
        <v>515</v>
      </c>
    </row>
    <row r="24" spans="2:3" ht="28.8" x14ac:dyDescent="0.3">
      <c r="B24" s="330" t="s">
        <v>109</v>
      </c>
      <c r="C24" s="149" t="s">
        <v>517</v>
      </c>
    </row>
    <row r="25" spans="2:3" ht="28.8" x14ac:dyDescent="0.3">
      <c r="B25" s="330" t="s">
        <v>119</v>
      </c>
      <c r="C25" s="151" t="s">
        <v>518</v>
      </c>
    </row>
    <row r="26" spans="2:3" ht="28.8" x14ac:dyDescent="0.3">
      <c r="B26" s="330" t="s">
        <v>314</v>
      </c>
      <c r="C26" s="151" t="s">
        <v>520</v>
      </c>
    </row>
    <row r="27" spans="2:3" x14ac:dyDescent="0.3">
      <c r="B27" s="332" t="s">
        <v>318</v>
      </c>
      <c r="C27" s="153"/>
    </row>
    <row r="28" spans="2:3" ht="28.8" x14ac:dyDescent="0.3">
      <c r="B28" s="330" t="s">
        <v>121</v>
      </c>
      <c r="C28" s="149" t="s">
        <v>527</v>
      </c>
    </row>
    <row r="29" spans="2:3" ht="28.8" x14ac:dyDescent="0.3">
      <c r="B29" s="330" t="s">
        <v>131</v>
      </c>
      <c r="C29" s="149" t="s">
        <v>528</v>
      </c>
    </row>
    <row r="30" spans="2:3" ht="28.8" x14ac:dyDescent="0.3">
      <c r="B30" s="330" t="s">
        <v>134</v>
      </c>
      <c r="C30" s="149" t="s">
        <v>531</v>
      </c>
    </row>
    <row r="31" spans="2:3" ht="28.8" x14ac:dyDescent="0.3">
      <c r="B31" s="330" t="s">
        <v>136</v>
      </c>
      <c r="C31" s="149" t="s">
        <v>533</v>
      </c>
    </row>
    <row r="32" spans="2:3" ht="28.8" x14ac:dyDescent="0.3">
      <c r="B32" s="330" t="s">
        <v>139</v>
      </c>
      <c r="C32" s="149" t="s">
        <v>536</v>
      </c>
    </row>
    <row r="33" spans="2:3" ht="28.8" x14ac:dyDescent="0.3">
      <c r="B33" s="330" t="s">
        <v>140</v>
      </c>
      <c r="C33" s="149" t="s">
        <v>537</v>
      </c>
    </row>
    <row r="34" spans="2:3" ht="28.8" x14ac:dyDescent="0.3">
      <c r="B34" s="330" t="s">
        <v>141</v>
      </c>
      <c r="C34" s="149" t="s">
        <v>629</v>
      </c>
    </row>
    <row r="35" spans="2:3" ht="28.8" x14ac:dyDescent="0.3">
      <c r="B35" s="330" t="s">
        <v>148</v>
      </c>
      <c r="C35" s="149" t="s">
        <v>543</v>
      </c>
    </row>
    <row r="36" spans="2:3" x14ac:dyDescent="0.3">
      <c r="B36" s="330" t="s">
        <v>149</v>
      </c>
      <c r="C36" s="149" t="s">
        <v>546</v>
      </c>
    </row>
    <row r="37" spans="2:3" ht="28.8" x14ac:dyDescent="0.3">
      <c r="B37" s="330" t="s">
        <v>150</v>
      </c>
      <c r="C37" s="149" t="s">
        <v>548</v>
      </c>
    </row>
    <row r="38" spans="2:3" ht="28.8" x14ac:dyDescent="0.3">
      <c r="B38" s="330" t="s">
        <v>152</v>
      </c>
      <c r="C38" s="149" t="s">
        <v>551</v>
      </c>
    </row>
    <row r="39" spans="2:3" ht="28.8" x14ac:dyDescent="0.3">
      <c r="B39" s="330" t="s">
        <v>154</v>
      </c>
      <c r="C39" s="149" t="s">
        <v>552</v>
      </c>
    </row>
    <row r="40" spans="2:3" ht="28.8" x14ac:dyDescent="0.3">
      <c r="B40" s="330" t="s">
        <v>155</v>
      </c>
      <c r="C40" s="149" t="s">
        <v>554</v>
      </c>
    </row>
    <row r="41" spans="2:3" ht="28.8" x14ac:dyDescent="0.3">
      <c r="B41" s="330" t="s">
        <v>156</v>
      </c>
      <c r="C41" s="149" t="s">
        <v>556</v>
      </c>
    </row>
    <row r="42" spans="2:3" ht="28.8" x14ac:dyDescent="0.3">
      <c r="B42" s="330" t="s">
        <v>157</v>
      </c>
      <c r="C42" s="149" t="s">
        <v>558</v>
      </c>
    </row>
    <row r="43" spans="2:3" ht="28.8" x14ac:dyDescent="0.3">
      <c r="B43" s="330" t="s">
        <v>159</v>
      </c>
      <c r="C43" s="149" t="s">
        <v>560</v>
      </c>
    </row>
    <row r="44" spans="2:3" ht="28.8" x14ac:dyDescent="0.3">
      <c r="B44" s="330" t="s">
        <v>160</v>
      </c>
      <c r="C44" s="149" t="s">
        <v>562</v>
      </c>
    </row>
    <row r="45" spans="2:3" ht="28.8" x14ac:dyDescent="0.3">
      <c r="B45" s="330" t="s">
        <v>162</v>
      </c>
      <c r="C45" s="149" t="s">
        <v>568</v>
      </c>
    </row>
    <row r="46" spans="2:3" x14ac:dyDescent="0.3">
      <c r="B46" s="332" t="s">
        <v>320</v>
      </c>
      <c r="C46" s="150"/>
    </row>
    <row r="47" spans="2:3" x14ac:dyDescent="0.3">
      <c r="B47" s="330" t="s">
        <v>164</v>
      </c>
      <c r="C47" s="154" t="s">
        <v>570</v>
      </c>
    </row>
    <row r="48" spans="2:3" x14ac:dyDescent="0.3">
      <c r="B48" s="330" t="s">
        <v>165</v>
      </c>
      <c r="C48" s="149" t="s">
        <v>461</v>
      </c>
    </row>
    <row r="49" spans="2:3" x14ac:dyDescent="0.3">
      <c r="B49" s="330" t="s">
        <v>205</v>
      </c>
      <c r="C49" s="149" t="s">
        <v>462</v>
      </c>
    </row>
    <row r="50" spans="2:3" x14ac:dyDescent="0.3">
      <c r="B50" s="330" t="s">
        <v>210</v>
      </c>
      <c r="C50" s="149" t="s">
        <v>396</v>
      </c>
    </row>
    <row r="51" spans="2:3" x14ac:dyDescent="0.3">
      <c r="B51" s="330" t="s">
        <v>220</v>
      </c>
      <c r="C51" s="151" t="s">
        <v>463</v>
      </c>
    </row>
    <row r="52" spans="2:3" x14ac:dyDescent="0.3">
      <c r="B52" s="330" t="s">
        <v>347</v>
      </c>
      <c r="C52" s="151" t="s">
        <v>456</v>
      </c>
    </row>
    <row r="53" spans="2:3" x14ac:dyDescent="0.3">
      <c r="B53" s="330" t="s">
        <v>349</v>
      </c>
      <c r="C53" s="151" t="s">
        <v>455</v>
      </c>
    </row>
    <row r="54" spans="2:3" x14ac:dyDescent="0.3">
      <c r="B54" s="330" t="s">
        <v>350</v>
      </c>
      <c r="C54" s="155" t="s">
        <v>571</v>
      </c>
    </row>
    <row r="55" spans="2:3" x14ac:dyDescent="0.3">
      <c r="B55" s="332" t="s">
        <v>393</v>
      </c>
    </row>
    <row r="56" spans="2:3" x14ac:dyDescent="0.3">
      <c r="B56" s="330" t="s">
        <v>221</v>
      </c>
      <c r="C56" s="155" t="s">
        <v>574</v>
      </c>
    </row>
    <row r="57" spans="2:3" x14ac:dyDescent="0.3">
      <c r="B57" s="330" t="s">
        <v>227</v>
      </c>
      <c r="C57" s="155" t="s">
        <v>577</v>
      </c>
    </row>
    <row r="58" spans="2:3" x14ac:dyDescent="0.3">
      <c r="B58" s="330" t="s">
        <v>236</v>
      </c>
      <c r="C58" s="151" t="s">
        <v>579</v>
      </c>
    </row>
    <row r="59" spans="2:3" x14ac:dyDescent="0.3">
      <c r="B59" s="330" t="s">
        <v>238</v>
      </c>
      <c r="C59" s="151" t="s">
        <v>580</v>
      </c>
    </row>
    <row r="60" spans="2:3" x14ac:dyDescent="0.3">
      <c r="B60" s="332" t="s">
        <v>351</v>
      </c>
    </row>
    <row r="61" spans="2:3" ht="28.8" x14ac:dyDescent="0.3">
      <c r="B61" s="330" t="s">
        <v>258</v>
      </c>
      <c r="C61" s="151" t="s">
        <v>582</v>
      </c>
    </row>
    <row r="62" spans="2:3" ht="28.8" x14ac:dyDescent="0.3">
      <c r="B62" s="330" t="s">
        <v>264</v>
      </c>
      <c r="C62" s="151" t="s">
        <v>583</v>
      </c>
    </row>
    <row r="63" spans="2:3" ht="28.8" x14ac:dyDescent="0.3">
      <c r="B63" s="330" t="s">
        <v>272</v>
      </c>
      <c r="C63" s="151" t="s">
        <v>584</v>
      </c>
    </row>
    <row r="64" spans="2:3" x14ac:dyDescent="0.3">
      <c r="B64" s="330" t="s">
        <v>279</v>
      </c>
      <c r="C64" s="151" t="s">
        <v>586</v>
      </c>
    </row>
    <row r="65" spans="2:3" x14ac:dyDescent="0.3">
      <c r="B65" s="330" t="s">
        <v>283</v>
      </c>
      <c r="C65" s="155" t="s">
        <v>587</v>
      </c>
    </row>
    <row r="66" spans="2:3" ht="28.8" x14ac:dyDescent="0.3">
      <c r="B66" s="330" t="s">
        <v>291</v>
      </c>
      <c r="C66" s="151" t="s">
        <v>588</v>
      </c>
    </row>
    <row r="67" spans="2:3" x14ac:dyDescent="0.3">
      <c r="B67" s="330" t="s">
        <v>297</v>
      </c>
      <c r="C67" s="155" t="s">
        <v>589</v>
      </c>
    </row>
    <row r="68" spans="2:3" x14ac:dyDescent="0.3">
      <c r="B68" s="332" t="s">
        <v>352</v>
      </c>
    </row>
    <row r="69" spans="2:3" ht="28.8" x14ac:dyDescent="0.3">
      <c r="B69" s="330" t="s">
        <v>353</v>
      </c>
      <c r="C69" s="151" t="s">
        <v>457</v>
      </c>
    </row>
    <row r="70" spans="2:3" ht="28.8" x14ac:dyDescent="0.3">
      <c r="B70" s="330" t="s">
        <v>354</v>
      </c>
      <c r="C70" s="151" t="s">
        <v>618</v>
      </c>
    </row>
    <row r="71" spans="2:3" ht="28.8" x14ac:dyDescent="0.3">
      <c r="B71" s="330" t="s">
        <v>355</v>
      </c>
      <c r="C71" s="151" t="s">
        <v>619</v>
      </c>
    </row>
    <row r="72" spans="2:3" ht="28.8" x14ac:dyDescent="0.3">
      <c r="B72" s="330" t="s">
        <v>356</v>
      </c>
      <c r="C72" s="151" t="s">
        <v>620</v>
      </c>
    </row>
    <row r="73" spans="2:3" ht="28.8" x14ac:dyDescent="0.3">
      <c r="B73" s="330" t="s">
        <v>357</v>
      </c>
      <c r="C73" s="151" t="s">
        <v>621</v>
      </c>
    </row>
    <row r="74" spans="2:3" x14ac:dyDescent="0.3">
      <c r="B74" s="332" t="s">
        <v>358</v>
      </c>
      <c r="C74" s="156"/>
    </row>
    <row r="75" spans="2:3" x14ac:dyDescent="0.3">
      <c r="B75" s="330" t="s">
        <v>359</v>
      </c>
      <c r="C75" s="154" t="s">
        <v>600</v>
      </c>
    </row>
    <row r="76" spans="2:3" x14ac:dyDescent="0.3">
      <c r="B76" s="330" t="s">
        <v>360</v>
      </c>
      <c r="C76" s="154" t="s">
        <v>601</v>
      </c>
    </row>
    <row r="77" spans="2:3" x14ac:dyDescent="0.3">
      <c r="B77" s="330" t="s">
        <v>252</v>
      </c>
      <c r="C77" s="154" t="s">
        <v>602</v>
      </c>
    </row>
    <row r="78" spans="2:3" x14ac:dyDescent="0.3">
      <c r="B78" s="330" t="s">
        <v>361</v>
      </c>
      <c r="C78" s="320" t="s">
        <v>639</v>
      </c>
    </row>
  </sheetData>
  <phoneticPr fontId="4" type="noConversion"/>
  <hyperlinks>
    <hyperlink ref="C5" location="'1.1'!A1" display="'1.1'!A1" xr:uid="{14E06621-190E-4A98-9E44-6FF8F3296BEE}"/>
    <hyperlink ref="C6" location="'1.2'!A1" display="'1.2'!A1" xr:uid="{978D0A3C-64A7-4E0D-BC43-8D5E0B428B6D}"/>
    <hyperlink ref="C8" location="'2.1'!A1" display="'2.1'!A1" xr:uid="{03824559-BECB-4C38-A621-8C78160BF460}"/>
    <hyperlink ref="C9" location="'2.2'!A1" display="'2.2'!A1" xr:uid="{254E779E-EC52-43C2-8A88-40B4B4F0D68F}"/>
    <hyperlink ref="C10" location="'2.3'!A1" display="'2.3'!A1" xr:uid="{F7CF801B-4FB3-48EA-924C-36156BD8CF6A}"/>
    <hyperlink ref="C11" location="'2.4'!A1" display="'2.4'!A1" xr:uid="{FEFDD74E-F8E3-48A8-841F-ECD4A8C84CE3}"/>
    <hyperlink ref="C12" location="'2.5'!A1" display="'2.5'!A1" xr:uid="{A4447D9D-36BD-4606-86E0-0A17DB40CE86}"/>
    <hyperlink ref="C13" location="'2.6'!A1" display="'2.6'!A1" xr:uid="{520C99B0-5DE6-469A-AE2D-41830F1FD9A2}"/>
    <hyperlink ref="C14" location="'2.7'!A1" display="'2.7'!A1" xr:uid="{73FFBB40-0014-4860-97C3-0C3FE60A669A}"/>
    <hyperlink ref="C15" location="'2.8'!A1" display="'2.8'!A1" xr:uid="{BC4C7770-5F9D-47F5-8199-68E8C6BC2EE3}"/>
    <hyperlink ref="C16" location="'2.9'!A1" display="'2.9'!A1" xr:uid="{A9BD14F1-2BF4-4040-AF40-70C25A9AC233}"/>
    <hyperlink ref="C17" location="'2.10'!A1" display="'2.10'!A1" xr:uid="{AAB2E9C9-7466-4701-8D12-1D6326530480}"/>
    <hyperlink ref="C18" location="'2.11'!A1" display="'2.11'!A1" xr:uid="{1813DA8A-EB00-407B-80BF-87BA3132ADCA}"/>
    <hyperlink ref="C19" location="'2.12'!A1" display="'2.12'!A1" xr:uid="{6D4F0B31-4ED1-4328-91A5-16B8E6BFE4E9}"/>
    <hyperlink ref="C20" location="'2.13'!A1" display="'2.13'!A1" xr:uid="{02C3CA4C-64BB-4265-8B71-48DDCDA6C38F}"/>
    <hyperlink ref="C21" location="'2.14'!A1" display="'2.14'!A1" xr:uid="{20B7825F-0F8F-430E-A2F4-A94FA08CA7F4}"/>
    <hyperlink ref="C22" location="'2.15'!A1" display="'2.15'!A1" xr:uid="{5EF5C073-75D1-4ABA-A250-2AC8BB1B2C96}"/>
    <hyperlink ref="C23" location="'2.16'!A1" display="'2.16'!A1" xr:uid="{27D805B6-7900-4610-90B9-846669625677}"/>
    <hyperlink ref="C24" location="'2.17'!A1" display="'2.17'!A1" xr:uid="{2BE66FD8-E188-4C32-B4F0-050A83AB6C69}"/>
    <hyperlink ref="C25" location="'2.18'!A1" display="'2.18'!A1" xr:uid="{3F0B7EDB-808E-452F-AD43-6A35E39F742C}"/>
    <hyperlink ref="C26" location="'2.19'!A1" display="'2.19'!A1" xr:uid="{08FEC82A-6B3D-4A64-8917-982D7D1F7AF6}"/>
    <hyperlink ref="C28" location="'3.1'!A1" display="'3.1'!A1" xr:uid="{B0D5D6AF-2864-4203-A6AD-D994AF10705B}"/>
    <hyperlink ref="C29" location="'3.2'!A1" display="'3.2'!A1" xr:uid="{57DD2113-CFF6-4667-B3EF-871059126B70}"/>
    <hyperlink ref="C30" location="'3.3'!A1" display="'3.3'!A1" xr:uid="{08C4C434-E025-48B5-8FF9-5F2BEFB9AFD4}"/>
    <hyperlink ref="C31" location="'3.4'!A1" display="'3.4'!A1" xr:uid="{30094ADF-84DF-42E0-AAA7-204C8DE79E37}"/>
    <hyperlink ref="C32" location="'3.5'!A1" display="'3.5'!A1" xr:uid="{23EA54FC-5E99-46A8-9F92-D7E064E27E4F}"/>
    <hyperlink ref="C33" location="'3.6'!A1" display="'3.6'!A1" xr:uid="{9CE65B40-01F6-4360-AD33-C96E3491966B}"/>
    <hyperlink ref="C34" location="'3.7'!A1" display="'3.7'!A1" xr:uid="{4D133D4C-81FA-4B26-A5B3-84A0E45052A8}"/>
    <hyperlink ref="C35" location="'3.8'!A1" display="'3.8'!A1" xr:uid="{2F1CE16B-1F9A-406B-BD3F-B055AE8D1041}"/>
    <hyperlink ref="C36" location="'3.9'!A1" display="Personal técnico y auxiliar empleado en actividades de I+D (EJC) en relación al personal investigador y sector de ejecución. 2010-2020" xr:uid="{B0412F13-279B-4C2E-B198-AA0A25F3DC95}"/>
    <hyperlink ref="C37" location="'3.10'!A1" display="'3.10'!A1" xr:uid="{98F4F3AE-0296-4B0C-888F-FD9608BC4766}"/>
    <hyperlink ref="C38" location="'3.11'!A1" display="'3.11'!A1" xr:uid="{2D58C290-1F73-4E33-A0C6-5BE8144C9C65}"/>
    <hyperlink ref="C39" location="'3.12'!A1" display="'3.12'!A1" xr:uid="{B991A69F-01A6-44F7-A159-2D73D8B87612}"/>
    <hyperlink ref="C40" location="'3.13'!A1" display="'3.13'!A1" xr:uid="{D1448004-3E61-447B-8FB4-FEA3A6CC53BA}"/>
    <hyperlink ref="C41" location="'3.14'!A1" display="'3.14'!A1" xr:uid="{0C89900B-F714-4CDE-A820-4EED02EA4E37}"/>
    <hyperlink ref="C42" location="'3.15'!A1" display="'3.15'!A1" xr:uid="{680ADEB4-1BC3-49ED-82B6-26B420A964D0}"/>
    <hyperlink ref="C43" location="'3.16'!A1" display="'3.16'!A1" xr:uid="{31E48C5B-EE4C-4E65-A09A-B3488D6F5C6C}"/>
    <hyperlink ref="C44" location="'3.17'!A1" display="'3.17'!A1" xr:uid="{C29C40E8-B8E9-433A-8182-80BFBE459498}"/>
    <hyperlink ref="C45" location="'3.18'!A1" display="'3.18'!A1" xr:uid="{3AB7FA30-3E8F-417C-941F-4BFDE362409F}"/>
    <hyperlink ref="C47" location="'4.1'!A1" display="Innovación en las empresas andaluzas. 2018-2020" xr:uid="{33E814FF-CC0D-4A3E-8612-314498E50614}"/>
    <hyperlink ref="C48" location="'4.2'!A1" display="Empresas innovadoras y gasto total por rama de actividad. Año 2018. Empresas con actividad en Andalucía" xr:uid="{6DFE41F5-AD87-4E60-8529-AD54886A4DF3}"/>
    <hyperlink ref="C49" location="'4.3'!A1" display="Empresas con actividades innovadoras y gasto total por rama de actividad. Año 2019. Sede Social Andalucía" xr:uid="{3918AED8-7F7A-48F5-BFBE-3770ABE45A87}"/>
    <hyperlink ref="C50" location="'4.4'!A1" display="Gastos totales en innovación por tipo de actividad innovadora y tamaño de la empresa. 2018" xr:uid="{8F5A5180-0D64-4F17-BD8A-27FAB3C05E19}"/>
    <hyperlink ref="C51" location="'4.5'!A1" display="'4.5'!A1" xr:uid="{B97D0CB5-F221-4D4D-879F-B74E31DE4A76}"/>
    <hyperlink ref="C52" location="'4.6'!A1" display="'4.6'!A1" xr:uid="{0799EC8C-8E95-4BF3-BBCE-2CF4FA9A492A}"/>
    <hyperlink ref="C53" location="'4.7'!A1" display="'4.7'!A1" xr:uid="{798EA852-8D57-4EA8-AAC7-DBE8CE4E6928}"/>
    <hyperlink ref="C54" location="'4.8'!A1" display="Innovación en las comunidades autónomas. Año 2018" xr:uid="{650E679E-1E63-4C41-98FF-27E4D4BAD389}"/>
    <hyperlink ref="C56" location="'5.1'!A1" display="Situación del sector de alta tecnología. 2008-2018" xr:uid="{821EE60B-7192-489F-851C-4DAB8765970D}"/>
    <hyperlink ref="C57" location="'5.2'!A1" display="Personal empleado en los sectores de alta tecnlogía por comunidades autónomas. 2019" xr:uid="{F9691607-B60D-428E-9AB7-AF141812715E}"/>
    <hyperlink ref="C58" location="'5.3'!A1" display="Personal empleado en los sectores de alta tecnología en los países de la UE-28. 2009 y 2019" xr:uid="{8BA5951E-E3AA-4EBA-A820-72365B12901E}"/>
    <hyperlink ref="C59" location="'5.4'!A1" display="Situación del sector de la biotecnología. 2010-2019" xr:uid="{C69CC4F6-D250-4637-9336-1D5B72F2787F}"/>
    <hyperlink ref="C78" location="'8.4'!A1" display="Personal de los Grupos de I+D por Titulación académica. 2010-2022" xr:uid="{744F2B81-B9F4-4CA5-9957-D02A8CA6F9CB}"/>
    <hyperlink ref="C77" location="'8.3'!A1" display="Distribución de Grupos de I+D por organismos. 2020" xr:uid="{2B3C8BA5-716C-40F3-895C-057CABF860A3}"/>
    <hyperlink ref="C76" location="'8.2'!A1" display="Distribución de Grupos de I+D por áreas científico-técnicas del PAIDI. 2020" xr:uid="{43376444-248F-4591-9CEE-7AE3761593BF}"/>
    <hyperlink ref="C75" location="'8.1'!A1" display="Número de Grupos de I+D. 1988-2018" xr:uid="{7A13B81E-9627-4067-9839-2463B0B6229B}"/>
    <hyperlink ref="C73" location="'7.5'!A1" display="'7.5'!A1" xr:uid="{2E1BB852-E218-41AF-ADA9-E98C87F6C977}"/>
    <hyperlink ref="C72" location="'7.4'!A1" display="'7.4'!A1" xr:uid="{6FEBBEE0-FE0A-4D71-A914-77B04CEDD978}"/>
    <hyperlink ref="C71" location="'7.3'!A1" display="'7.3'!A1" xr:uid="{053078F6-D200-4A41-9EFF-596DB27CBE10}"/>
    <hyperlink ref="C69" location="'7.1'!A1" display="'7.1'!A1" xr:uid="{4329DE83-A3DE-4F9F-80D3-5FDD7A2F3D99}"/>
    <hyperlink ref="C70" location="'7.2'!A1" display="'7.2'!A1" xr:uid="{F675A3EE-C1EF-45A1-A721-01241CA5D173}"/>
    <hyperlink ref="C61" location="'6.1'!A1" display="'6.1'!A1" xr:uid="{A11A9233-FB42-4545-9978-9F836E5DCA33}"/>
    <hyperlink ref="C62" location="'6.2'!A1" display="'6.2'!A1" xr:uid="{6D033471-E79D-4BCE-B2E9-9CE9A1F2C75D}"/>
    <hyperlink ref="C63" location="'6.3'!A1" display="'6.3'!A1" xr:uid="{DFB6D302-7F6C-4794-AB94-79CEF03245FB}"/>
    <hyperlink ref="C64" location="'6.4'!A1" display="Solictudes de patentes nacionales, europeas y PCT. Años 2010-2020" xr:uid="{7D225A4D-7638-4D6B-9FBE-BFF7EABF8BC2}"/>
    <hyperlink ref="C65" location="'6.5'!A1" display="Solicitudes de patentes nacionales según la naturaleza del solicitante. Año 2020" xr:uid="{1CFE3CDF-6703-4FB3-AE80-25CAC6C4BEBD}"/>
    <hyperlink ref="C66" location="'6.6'!A1" display="'6.6'!A1" xr:uid="{56168E8D-356D-43F5-9423-15D9C4325801}"/>
    <hyperlink ref="C67" location="'6.7'!A1" display="Tesis doctorales leídas por tipo de universidad y comunidad autónoma. Año 2020" xr:uid="{30B85052-9531-4243-A6E5-A3161D1875B1}"/>
  </hyperlinks>
  <pageMargins left="0.70000000000000007" right="0.70000000000000007" top="0.75" bottom="0.75" header="0.30000000000000004" footer="0.30000000000000004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B545F-9015-4541-8158-9CD0685E3404}">
  <sheetPr codeName="Hoja10"/>
  <dimension ref="A2:K36"/>
  <sheetViews>
    <sheetView showGridLines="0" zoomScale="70" zoomScaleNormal="70" workbookViewId="0">
      <selection activeCell="D26" sqref="D26"/>
    </sheetView>
  </sheetViews>
  <sheetFormatPr baseColWidth="10" defaultColWidth="11.44140625" defaultRowHeight="18" x14ac:dyDescent="0.45"/>
  <cols>
    <col min="1" max="1" width="7.6640625" style="10" customWidth="1"/>
    <col min="2" max="2" width="11.44140625" style="10" customWidth="1"/>
    <col min="3" max="3" width="15.109375" style="10" customWidth="1"/>
    <col min="4" max="4" width="13.33203125" style="10" customWidth="1"/>
    <col min="5" max="5" width="14.109375" style="10" customWidth="1"/>
    <col min="6" max="6" width="13.33203125" style="10" customWidth="1"/>
    <col min="7" max="7" width="16.33203125" style="10" customWidth="1"/>
    <col min="8" max="8" width="13.33203125" style="10" customWidth="1"/>
    <col min="9" max="9" width="12.5546875" style="10" bestFit="1" customWidth="1"/>
    <col min="10" max="10" width="14.6640625" style="10" customWidth="1"/>
    <col min="11" max="16384" width="11.44140625" style="10"/>
  </cols>
  <sheetData>
    <row r="2" spans="1:11" x14ac:dyDescent="0.45">
      <c r="A2" s="9" t="s">
        <v>13</v>
      </c>
      <c r="J2" s="12"/>
      <c r="K2" s="12"/>
    </row>
    <row r="3" spans="1:11" x14ac:dyDescent="0.45">
      <c r="B3" s="327" t="s">
        <v>632</v>
      </c>
      <c r="J3" s="12"/>
      <c r="K3" s="12"/>
    </row>
    <row r="4" spans="1:11" x14ac:dyDescent="0.45">
      <c r="B4" s="11" t="s">
        <v>45</v>
      </c>
    </row>
    <row r="5" spans="1:11" ht="18.600000000000001" thickBot="1" x14ac:dyDescent="0.5">
      <c r="B5" s="11"/>
    </row>
    <row r="6" spans="1:11" ht="36.6" thickTop="1" x14ac:dyDescent="0.45">
      <c r="B6" s="22" t="s">
        <v>129</v>
      </c>
      <c r="C6" s="25" t="s">
        <v>48</v>
      </c>
      <c r="D6" s="25" t="s">
        <v>38</v>
      </c>
      <c r="E6" s="25" t="s">
        <v>49</v>
      </c>
      <c r="F6" s="25" t="s">
        <v>38</v>
      </c>
      <c r="G6" s="25" t="s">
        <v>50</v>
      </c>
      <c r="H6" s="25" t="s">
        <v>38</v>
      </c>
    </row>
    <row r="7" spans="1:11" x14ac:dyDescent="0.45">
      <c r="B7" s="23">
        <v>2011</v>
      </c>
      <c r="C7" s="15">
        <v>390903.20584287698</v>
      </c>
      <c r="D7" s="15">
        <v>1.9441825743245731</v>
      </c>
      <c r="E7" s="15">
        <v>463149.75068812899</v>
      </c>
      <c r="F7" s="15">
        <v>-6.7862517155617006</v>
      </c>
      <c r="G7" s="15">
        <v>230840.39928268199</v>
      </c>
      <c r="H7" s="15">
        <v>3.5214096886280557</v>
      </c>
    </row>
    <row r="8" spans="1:11" x14ac:dyDescent="0.45">
      <c r="B8" s="23">
        <v>2012</v>
      </c>
      <c r="C8" s="15">
        <v>370570.57803339307</v>
      </c>
      <c r="D8" s="15">
        <v>-5.2014482116211092</v>
      </c>
      <c r="E8" s="15">
        <v>403535.93479393702</v>
      </c>
      <c r="F8" s="15">
        <v>-12.871391122551657</v>
      </c>
      <c r="G8" s="15">
        <v>237880.50060052201</v>
      </c>
      <c r="H8" s="15">
        <v>3.0497700314661413</v>
      </c>
    </row>
    <row r="9" spans="1:11" x14ac:dyDescent="0.45">
      <c r="B9" s="23">
        <v>2013</v>
      </c>
      <c r="C9" s="15">
        <v>350561.425473243</v>
      </c>
      <c r="D9" s="15">
        <v>-5.3995524054656601</v>
      </c>
      <c r="E9" s="15">
        <v>452633.10380434198</v>
      </c>
      <c r="F9" s="15">
        <v>12.16674025213544</v>
      </c>
      <c r="G9" s="15">
        <v>247703.20539595198</v>
      </c>
      <c r="H9" s="15">
        <v>4.1292601834252336</v>
      </c>
    </row>
    <row r="10" spans="1:11" x14ac:dyDescent="0.45">
      <c r="B10" s="23">
        <v>2014</v>
      </c>
      <c r="C10" s="15">
        <v>323966.67004334903</v>
      </c>
      <c r="D10" s="15">
        <v>-7.5863325218946089</v>
      </c>
      <c r="E10" s="15">
        <v>477672.55499286507</v>
      </c>
      <c r="F10" s="15">
        <v>5.5319531377773021</v>
      </c>
      <c r="G10" s="15">
        <v>254447.677978586</v>
      </c>
      <c r="H10" s="15">
        <v>2.7228039184446637</v>
      </c>
    </row>
    <row r="11" spans="1:11" x14ac:dyDescent="0.45">
      <c r="B11" s="23">
        <v>2015</v>
      </c>
      <c r="C11" s="15">
        <v>350364.62660458306</v>
      </c>
      <c r="D11" s="15">
        <v>8.1483556804475565</v>
      </c>
      <c r="E11" s="15">
        <v>450775.95294085698</v>
      </c>
      <c r="F11" s="15">
        <v>-5.6307614433510516</v>
      </c>
      <c r="G11" s="15">
        <v>262425.28514765401</v>
      </c>
      <c r="H11" s="15">
        <v>3.135264283975661</v>
      </c>
    </row>
    <row r="12" spans="1:11" x14ac:dyDescent="0.45">
      <c r="B12" s="23">
        <v>2016</v>
      </c>
      <c r="C12" s="15">
        <v>350018.76330563403</v>
      </c>
      <c r="D12" s="15">
        <v>-9.8715244829600229E-2</v>
      </c>
      <c r="E12" s="15">
        <v>441016.00958870904</v>
      </c>
      <c r="F12" s="15">
        <v>-2.1651428583255568</v>
      </c>
      <c r="G12" s="15">
        <v>219164.41402260301</v>
      </c>
      <c r="H12" s="15">
        <v>-16.485023956708361</v>
      </c>
    </row>
    <row r="13" spans="1:11" x14ac:dyDescent="0.45">
      <c r="B13" s="23">
        <v>2017</v>
      </c>
      <c r="C13" s="15">
        <v>379319.28856904805</v>
      </c>
      <c r="D13" s="15">
        <v>8.3711298750658685</v>
      </c>
      <c r="E13" s="15">
        <v>461925.245599102</v>
      </c>
      <c r="F13" s="15">
        <v>4.7411512407209155</v>
      </c>
      <c r="G13" s="15">
        <v>266489.65004746302</v>
      </c>
      <c r="H13" s="15">
        <v>21.593485528165729</v>
      </c>
    </row>
    <row r="14" spans="1:11" x14ac:dyDescent="0.45">
      <c r="B14" s="23">
        <v>2018</v>
      </c>
      <c r="C14" s="28">
        <v>396941.96309004497</v>
      </c>
      <c r="D14" s="28">
        <v>4.6458682835447327</v>
      </c>
      <c r="E14" s="28">
        <v>496191.54040697799</v>
      </c>
      <c r="F14" s="28">
        <v>7.4181472293062756</v>
      </c>
      <c r="G14" s="28">
        <v>290896.74528245197</v>
      </c>
      <c r="H14" s="28">
        <v>9.1587403978510764</v>
      </c>
    </row>
    <row r="15" spans="1:11" x14ac:dyDescent="0.45">
      <c r="B15" s="23">
        <v>2019</v>
      </c>
      <c r="C15" s="28">
        <v>431616.95137171797</v>
      </c>
      <c r="D15" s="28">
        <v>8.7355310110680051</v>
      </c>
      <c r="E15" s="28">
        <v>563604.60290512699</v>
      </c>
      <c r="F15" s="28">
        <v>13.586096700249378</v>
      </c>
      <c r="G15" s="28">
        <v>256599.00822310598</v>
      </c>
      <c r="H15" s="28">
        <v>-11.790347473995945</v>
      </c>
    </row>
    <row r="16" spans="1:11" x14ac:dyDescent="0.45">
      <c r="B16" s="23">
        <v>2020</v>
      </c>
      <c r="C16" s="28">
        <v>466969.61772000103</v>
      </c>
      <c r="D16" s="28">
        <v>8.1907502093995781</v>
      </c>
      <c r="E16" s="28">
        <v>603493.68592000101</v>
      </c>
      <c r="F16" s="28">
        <v>7.0774941881708964</v>
      </c>
      <c r="G16" s="28">
        <v>251425.01736</v>
      </c>
      <c r="H16" s="28">
        <v>-2.0163721204282026</v>
      </c>
    </row>
    <row r="17" spans="2:8" x14ac:dyDescent="0.45">
      <c r="B17" s="23">
        <v>2021</v>
      </c>
      <c r="C17" s="28">
        <v>485602.97138814902</v>
      </c>
      <c r="D17" s="28">
        <v>3.990271092823154</v>
      </c>
      <c r="E17" s="28">
        <v>653796.15532211203</v>
      </c>
      <c r="F17" s="28">
        <v>8.3352105540966832</v>
      </c>
      <c r="G17" s="28">
        <v>268905.28014509502</v>
      </c>
      <c r="H17" s="28">
        <v>6.9524755207896085</v>
      </c>
    </row>
    <row r="18" spans="2:8" x14ac:dyDescent="0.45">
      <c r="B18" s="23">
        <v>2022</v>
      </c>
      <c r="C18" s="18">
        <v>499329.18341738492</v>
      </c>
      <c r="D18" s="18">
        <f>(C18-C17)*100/C17</f>
        <v>2.826632627473022</v>
      </c>
      <c r="E18" s="18">
        <v>693253.19493299304</v>
      </c>
      <c r="F18" s="18">
        <f>(E18-E17)*100/E17</f>
        <v>6.0350675496770601</v>
      </c>
      <c r="G18" s="18">
        <v>301132.69602666702</v>
      </c>
      <c r="H18" s="18">
        <f>(G18-G17)*100/G17</f>
        <v>11.984672024358481</v>
      </c>
    </row>
    <row r="20" spans="2:8" x14ac:dyDescent="0.45">
      <c r="B20" s="55" t="s">
        <v>413</v>
      </c>
    </row>
    <row r="21" spans="2:8" x14ac:dyDescent="0.45">
      <c r="B21" s="55" t="s">
        <v>414</v>
      </c>
    </row>
    <row r="25" spans="2:8" x14ac:dyDescent="0.45">
      <c r="B25" s="33"/>
      <c r="C25" s="33"/>
      <c r="D25" s="33"/>
      <c r="E25" s="33"/>
      <c r="F25" s="33"/>
      <c r="G25" s="33"/>
      <c r="H25" s="33"/>
    </row>
    <row r="26" spans="2:8" x14ac:dyDescent="0.45">
      <c r="B26" s="29"/>
      <c r="C26" s="34"/>
      <c r="D26" s="35"/>
      <c r="E26" s="34"/>
      <c r="F26" s="35"/>
      <c r="G26" s="34"/>
      <c r="H26" s="35"/>
    </row>
    <row r="27" spans="2:8" x14ac:dyDescent="0.45">
      <c r="B27" s="29"/>
      <c r="C27" s="34"/>
      <c r="D27" s="35"/>
      <c r="E27" s="34"/>
      <c r="F27" s="35"/>
      <c r="G27" s="34"/>
      <c r="H27" s="35"/>
    </row>
    <row r="28" spans="2:8" x14ac:dyDescent="0.45">
      <c r="B28" s="29"/>
      <c r="C28" s="34"/>
      <c r="D28" s="35"/>
      <c r="E28" s="34"/>
      <c r="F28" s="35"/>
      <c r="G28" s="34"/>
      <c r="H28" s="35"/>
    </row>
    <row r="29" spans="2:8" x14ac:dyDescent="0.45">
      <c r="B29" s="29"/>
      <c r="C29" s="34"/>
      <c r="D29" s="35"/>
      <c r="E29" s="34"/>
      <c r="F29" s="35"/>
      <c r="G29" s="34"/>
      <c r="H29" s="35"/>
    </row>
    <row r="30" spans="2:8" x14ac:dyDescent="0.45">
      <c r="B30" s="29"/>
      <c r="C30" s="34"/>
      <c r="D30" s="35"/>
      <c r="E30" s="34"/>
      <c r="F30" s="35"/>
      <c r="G30" s="34"/>
      <c r="H30" s="35"/>
    </row>
    <row r="31" spans="2:8" x14ac:dyDescent="0.45">
      <c r="B31" s="29"/>
      <c r="C31" s="34"/>
      <c r="D31" s="35"/>
      <c r="E31" s="34"/>
      <c r="F31" s="35"/>
      <c r="G31" s="34"/>
      <c r="H31" s="35"/>
    </row>
    <row r="32" spans="2:8" x14ac:dyDescent="0.45">
      <c r="B32" s="29"/>
      <c r="C32" s="34"/>
      <c r="D32" s="35"/>
      <c r="E32" s="34"/>
      <c r="F32" s="35"/>
      <c r="G32" s="34"/>
      <c r="H32" s="35"/>
    </row>
    <row r="33" spans="2:8" x14ac:dyDescent="0.45">
      <c r="B33" s="29"/>
      <c r="C33" s="34"/>
      <c r="D33" s="35"/>
      <c r="E33" s="34"/>
      <c r="F33" s="35"/>
      <c r="G33" s="34"/>
      <c r="H33" s="35"/>
    </row>
    <row r="34" spans="2:8" x14ac:dyDescent="0.45">
      <c r="B34" s="29"/>
      <c r="C34" s="34"/>
      <c r="D34" s="35"/>
      <c r="E34" s="34"/>
      <c r="F34" s="35"/>
      <c r="G34" s="34"/>
      <c r="H34" s="35"/>
    </row>
    <row r="35" spans="2:8" x14ac:dyDescent="0.45">
      <c r="B35" s="29"/>
      <c r="C35" s="34"/>
      <c r="D35" s="35"/>
      <c r="E35" s="34"/>
      <c r="F35" s="35"/>
      <c r="G35" s="34"/>
      <c r="H35" s="35"/>
    </row>
    <row r="36" spans="2:8" x14ac:dyDescent="0.45">
      <c r="B36" s="29"/>
      <c r="C36" s="34"/>
      <c r="D36" s="35"/>
      <c r="E36" s="34"/>
      <c r="F36" s="35"/>
      <c r="G36" s="34"/>
      <c r="H36" s="35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795E8-6A0D-4AF0-8090-B3BF242FD1DB}">
  <sheetPr codeName="Hoja11"/>
  <dimension ref="A2:M21"/>
  <sheetViews>
    <sheetView showGridLines="0" zoomScale="50" zoomScaleNormal="50" workbookViewId="0"/>
  </sheetViews>
  <sheetFormatPr baseColWidth="10" defaultColWidth="11.44140625" defaultRowHeight="14.4" x14ac:dyDescent="0.3"/>
  <cols>
    <col min="1" max="1" width="7.6640625" style="98" customWidth="1"/>
    <col min="2" max="2" width="11.44140625" style="98" customWidth="1"/>
    <col min="3" max="3" width="15.109375" style="98" customWidth="1"/>
    <col min="4" max="4" width="13.33203125" style="98" customWidth="1"/>
    <col min="5" max="5" width="14.109375" style="98" customWidth="1"/>
    <col min="6" max="6" width="13.33203125" style="98" customWidth="1"/>
    <col min="7" max="7" width="16.33203125" style="98" customWidth="1"/>
    <col min="8" max="10" width="13.33203125" style="98" customWidth="1"/>
    <col min="11" max="11" width="12.5546875" style="98" bestFit="1" customWidth="1"/>
    <col min="12" max="12" width="14.6640625" style="98" customWidth="1"/>
    <col min="13" max="16384" width="11.44140625" style="98"/>
  </cols>
  <sheetData>
    <row r="2" spans="1:13" x14ac:dyDescent="0.3">
      <c r="A2" s="97" t="s">
        <v>14</v>
      </c>
      <c r="L2" s="101"/>
      <c r="M2" s="101"/>
    </row>
    <row r="3" spans="1:13" x14ac:dyDescent="0.3">
      <c r="B3" s="141" t="s">
        <v>500</v>
      </c>
      <c r="L3" s="101"/>
      <c r="M3" s="101"/>
    </row>
    <row r="4" spans="1:13" x14ac:dyDescent="0.3">
      <c r="B4" s="100" t="s">
        <v>45</v>
      </c>
    </row>
    <row r="5" spans="1:13" ht="15" thickBot="1" x14ac:dyDescent="0.35">
      <c r="B5" s="100"/>
    </row>
    <row r="6" spans="1:13" ht="29.4" thickTop="1" x14ac:dyDescent="0.3">
      <c r="B6" s="103" t="s">
        <v>129</v>
      </c>
      <c r="C6" s="127" t="s">
        <v>37</v>
      </c>
      <c r="D6" s="127" t="s">
        <v>38</v>
      </c>
      <c r="E6" s="127" t="s">
        <v>3</v>
      </c>
      <c r="F6" s="127" t="s">
        <v>38</v>
      </c>
      <c r="G6" s="127" t="s">
        <v>4</v>
      </c>
      <c r="H6" s="127" t="s">
        <v>38</v>
      </c>
      <c r="I6" s="127" t="s">
        <v>5</v>
      </c>
      <c r="J6" s="127" t="s">
        <v>38</v>
      </c>
      <c r="K6" s="127" t="s">
        <v>43</v>
      </c>
      <c r="L6" s="127" t="s">
        <v>38</v>
      </c>
    </row>
    <row r="7" spans="1:13" x14ac:dyDescent="0.3">
      <c r="B7" s="106">
        <v>2011</v>
      </c>
      <c r="C7" s="107">
        <v>124.74021926447401</v>
      </c>
      <c r="D7" s="107">
        <v>6.464261528923096</v>
      </c>
      <c r="E7" s="107">
        <v>83.318408311004546</v>
      </c>
      <c r="F7" s="107">
        <v>-3.0057127719904075</v>
      </c>
      <c r="G7" s="107">
        <v>178.02815224831116</v>
      </c>
      <c r="H7" s="107">
        <v>-3.0268177567799879</v>
      </c>
      <c r="I7" s="107">
        <v>85.28</v>
      </c>
      <c r="J7" s="157" t="s">
        <v>46</v>
      </c>
      <c r="K7" s="107">
        <v>112.83709691771681</v>
      </c>
      <c r="L7" s="107">
        <v>-1.5609026649508626</v>
      </c>
    </row>
    <row r="8" spans="1:13" x14ac:dyDescent="0.3">
      <c r="B8" s="106">
        <v>2012</v>
      </c>
      <c r="C8" s="107">
        <v>119.16130730753319</v>
      </c>
      <c r="D8" s="107">
        <v>-4.472424363077649</v>
      </c>
      <c r="E8" s="107">
        <v>75.707850785561604</v>
      </c>
      <c r="F8" s="107">
        <v>-9.1343049870021975</v>
      </c>
      <c r="G8" s="107">
        <v>160.6528074022892</v>
      </c>
      <c r="H8" s="107">
        <v>-9.7598860778979901</v>
      </c>
      <c r="I8" s="107">
        <v>163.27731092436974</v>
      </c>
      <c r="J8" s="107">
        <v>91.46026140287259</v>
      </c>
      <c r="K8" s="107">
        <v>103.67221747594573</v>
      </c>
      <c r="L8" s="107">
        <v>-8.1222219395225146</v>
      </c>
    </row>
    <row r="9" spans="1:13" x14ac:dyDescent="0.3">
      <c r="B9" s="106">
        <v>2013</v>
      </c>
      <c r="C9" s="107">
        <v>121.93412838162317</v>
      </c>
      <c r="D9" s="107">
        <v>2.3269475106830102</v>
      </c>
      <c r="E9" s="107">
        <v>82.003064712584958</v>
      </c>
      <c r="F9" s="107">
        <v>8.3151401891650689</v>
      </c>
      <c r="G9" s="107">
        <v>144.75735986019626</v>
      </c>
      <c r="H9" s="107">
        <v>-9.8942855709264368</v>
      </c>
      <c r="I9" s="107">
        <v>139.93103448275863</v>
      </c>
      <c r="J9" s="107">
        <v>-14.298542957034083</v>
      </c>
      <c r="K9" s="107">
        <v>106.08958689366243</v>
      </c>
      <c r="L9" s="107">
        <v>2.3317427528523571</v>
      </c>
    </row>
    <row r="10" spans="1:13" x14ac:dyDescent="0.3">
      <c r="B10" s="106">
        <v>2014</v>
      </c>
      <c r="C10" s="107">
        <v>124.31084079888221</v>
      </c>
      <c r="D10" s="107">
        <v>1.9491773540386743</v>
      </c>
      <c r="E10" s="107">
        <v>87.646887281109827</v>
      </c>
      <c r="F10" s="107">
        <v>6.8824532208717732</v>
      </c>
      <c r="G10" s="107">
        <v>144.38063584602392</v>
      </c>
      <c r="H10" s="107">
        <v>-0.2602451540537708</v>
      </c>
      <c r="I10" s="107">
        <v>166.06299212598427</v>
      </c>
      <c r="J10" s="107">
        <v>18.674883480866026</v>
      </c>
      <c r="K10" s="107">
        <v>110.05789201000157</v>
      </c>
      <c r="L10" s="107">
        <v>3.7405227341649652</v>
      </c>
    </row>
    <row r="11" spans="1:13" x14ac:dyDescent="0.3">
      <c r="B11" s="106">
        <v>2015</v>
      </c>
      <c r="C11" s="107">
        <v>120.50849381408196</v>
      </c>
      <c r="D11" s="107">
        <v>-3.0587412653349557</v>
      </c>
      <c r="E11" s="107">
        <v>87.216511425316625</v>
      </c>
      <c r="F11" s="107">
        <v>-0.49103381665210427</v>
      </c>
      <c r="G11" s="107">
        <v>149.16988701731614</v>
      </c>
      <c r="H11" s="107">
        <v>3.3171007616282862</v>
      </c>
      <c r="I11" s="107">
        <v>119.92</v>
      </c>
      <c r="J11" s="107">
        <v>-27.786439070649603</v>
      </c>
      <c r="K11" s="107">
        <v>109.31006144961871</v>
      </c>
      <c r="L11" s="107">
        <v>-0.6794883553783605</v>
      </c>
    </row>
    <row r="12" spans="1:13" x14ac:dyDescent="0.3">
      <c r="B12" s="106">
        <v>2016</v>
      </c>
      <c r="C12" s="107">
        <v>112.6089082684706</v>
      </c>
      <c r="D12" s="107">
        <v>-6.5552105877272666</v>
      </c>
      <c r="E12" s="107">
        <v>78.595783958409683</v>
      </c>
      <c r="F12" s="107">
        <v>-9.8842837508914343</v>
      </c>
      <c r="G12" s="107">
        <v>150.22214903745396</v>
      </c>
      <c r="H12" s="107">
        <v>0.70541182351077825</v>
      </c>
      <c r="I12" s="107">
        <v>56.171548117154813</v>
      </c>
      <c r="J12" s="107">
        <v>-53.159149335261169</v>
      </c>
      <c r="K12" s="107">
        <v>102.9453625964312</v>
      </c>
      <c r="L12" s="107">
        <v>-5.8226102600088883</v>
      </c>
    </row>
    <row r="13" spans="1:13" x14ac:dyDescent="0.3">
      <c r="B13" s="106">
        <v>2017</v>
      </c>
      <c r="C13" s="107">
        <v>116.73631798450931</v>
      </c>
      <c r="D13" s="107">
        <v>3.6652603950289318</v>
      </c>
      <c r="E13" s="107">
        <v>75.019881078320509</v>
      </c>
      <c r="F13" s="107">
        <v>-4.549738802759987</v>
      </c>
      <c r="G13" s="107">
        <v>158.86892082445772</v>
      </c>
      <c r="H13" s="107">
        <v>5.7559899405033219</v>
      </c>
      <c r="I13" s="107">
        <v>177.3170731707317</v>
      </c>
      <c r="J13" s="107">
        <v>215.67061815869556</v>
      </c>
      <c r="K13" s="107">
        <v>102.23139427118133</v>
      </c>
      <c r="L13" s="107">
        <v>-0.69354102724255862</v>
      </c>
    </row>
    <row r="14" spans="1:13" x14ac:dyDescent="0.3">
      <c r="B14" s="106">
        <v>2018</v>
      </c>
      <c r="C14" s="109">
        <v>121.37479611983861</v>
      </c>
      <c r="D14" s="109">
        <v>3.9734661975074554</v>
      </c>
      <c r="E14" s="109">
        <v>75.833529411764701</v>
      </c>
      <c r="F14" s="109">
        <v>1.0845769438033976</v>
      </c>
      <c r="G14" s="109">
        <v>156.70498958719654</v>
      </c>
      <c r="H14" s="109">
        <v>-1.3620859423173257</v>
      </c>
      <c r="I14" s="109">
        <v>223.98373983739836</v>
      </c>
      <c r="J14" s="109">
        <v>26.318202659330574</v>
      </c>
      <c r="K14" s="109">
        <v>103.11394398985183</v>
      </c>
      <c r="L14" s="109">
        <v>0.86328639549748487</v>
      </c>
    </row>
    <row r="15" spans="1:13" x14ac:dyDescent="0.3">
      <c r="B15" s="106">
        <v>2019</v>
      </c>
      <c r="C15" s="109">
        <v>121.01531710884491</v>
      </c>
      <c r="D15" s="109">
        <v>-0.29617270016978314</v>
      </c>
      <c r="E15" s="109">
        <v>78.199965423846024</v>
      </c>
      <c r="F15" s="109">
        <v>3.1205668922936844</v>
      </c>
      <c r="G15" s="109">
        <v>165.76055043150745</v>
      </c>
      <c r="H15" s="109">
        <v>5.7787316588742472</v>
      </c>
      <c r="I15" s="109">
        <v>242.09302325581396</v>
      </c>
      <c r="J15" s="109">
        <v>8.0850884227409026</v>
      </c>
      <c r="K15" s="109">
        <v>105.93199389632981</v>
      </c>
      <c r="L15" s="109">
        <v>2.7329474535037908</v>
      </c>
    </row>
    <row r="16" spans="1:13" x14ac:dyDescent="0.3">
      <c r="B16" s="106">
        <v>2020</v>
      </c>
      <c r="C16" s="109">
        <v>116.95602294455067</v>
      </c>
      <c r="D16" s="109">
        <v>-3.3543639443948976</v>
      </c>
      <c r="E16" s="109">
        <v>82.407898014174762</v>
      </c>
      <c r="F16" s="109">
        <v>5.3809903463788311</v>
      </c>
      <c r="G16" s="109">
        <v>163.35759554977443</v>
      </c>
      <c r="H16" s="109">
        <v>-1.449654260605227</v>
      </c>
      <c r="I16" s="109">
        <v>100.67692307692307</v>
      </c>
      <c r="J16" s="109">
        <v>-58.413951082538972</v>
      </c>
      <c r="K16" s="109">
        <v>107.81185730183148</v>
      </c>
      <c r="L16" s="109">
        <v>1.7745945642648733</v>
      </c>
    </row>
    <row r="17" spans="2:12" x14ac:dyDescent="0.3">
      <c r="B17" s="106">
        <v>2021</v>
      </c>
      <c r="C17" s="109">
        <v>120.78864468864469</v>
      </c>
      <c r="D17" s="109">
        <v>3.2769768051287866</v>
      </c>
      <c r="E17" s="109">
        <v>85.803221497256544</v>
      </c>
      <c r="F17" s="109">
        <v>4.1201432931801767</v>
      </c>
      <c r="G17" s="109">
        <v>159.56412677006068</v>
      </c>
      <c r="H17" s="109">
        <v>-2.3221869585842998</v>
      </c>
      <c r="I17" s="109">
        <v>124.22155688622755</v>
      </c>
      <c r="J17" s="109">
        <v>23.38632636926636</v>
      </c>
      <c r="K17" s="109">
        <v>109.64672093143064</v>
      </c>
      <c r="L17" s="109">
        <v>1.7019126425604998</v>
      </c>
    </row>
    <row r="18" spans="2:12" x14ac:dyDescent="0.3">
      <c r="B18" s="106">
        <v>2022</v>
      </c>
      <c r="C18" s="112">
        <v>138.4364636985818</v>
      </c>
      <c r="D18" s="112">
        <v>14.610495096975102</v>
      </c>
      <c r="E18" s="112">
        <v>85.749929118230796</v>
      </c>
      <c r="F18" s="112">
        <v>-6.2109997848335353E-2</v>
      </c>
      <c r="G18" s="112">
        <v>156.93721286370595</v>
      </c>
      <c r="H18" s="112">
        <v>-1.6463060711260211</v>
      </c>
      <c r="I18" s="112">
        <v>140.89430894308944</v>
      </c>
      <c r="J18" s="112">
        <v>13.421786423214927</v>
      </c>
      <c r="K18" s="112">
        <v>113.17914057542414</v>
      </c>
      <c r="L18" s="112">
        <v>3.2216372856262279</v>
      </c>
    </row>
    <row r="19" spans="2:12" x14ac:dyDescent="0.3">
      <c r="B19" s="158"/>
    </row>
    <row r="20" spans="2:12" x14ac:dyDescent="0.3">
      <c r="B20" s="125" t="s">
        <v>415</v>
      </c>
    </row>
    <row r="21" spans="2:12" x14ac:dyDescent="0.3">
      <c r="B21" s="125" t="s">
        <v>408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9D6C1-7B76-406B-B4C4-3AEFC9E2E40F}">
  <sheetPr codeName="Hoja12"/>
  <dimension ref="A2:N48"/>
  <sheetViews>
    <sheetView showGridLines="0" topLeftCell="B3" zoomScale="60" zoomScaleNormal="60" workbookViewId="0">
      <selection activeCell="F34" sqref="F34"/>
    </sheetView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3" width="14.33203125" style="98" bestFit="1" customWidth="1"/>
    <col min="4" max="4" width="16.33203125" style="98" customWidth="1"/>
    <col min="5" max="8" width="14.33203125" style="98" bestFit="1" customWidth="1"/>
    <col min="9" max="9" width="14.6640625" style="98" customWidth="1"/>
    <col min="10" max="11" width="14.33203125" style="98" bestFit="1" customWidth="1"/>
    <col min="12" max="13" width="12.6640625" style="98" bestFit="1" customWidth="1"/>
    <col min="14" max="16384" width="11.44140625" style="98"/>
  </cols>
  <sheetData>
    <row r="2" spans="1:14" x14ac:dyDescent="0.3">
      <c r="A2" s="97" t="s">
        <v>8</v>
      </c>
      <c r="I2" s="101"/>
      <c r="J2" s="101"/>
    </row>
    <row r="3" spans="1:14" x14ac:dyDescent="0.3">
      <c r="B3" s="141" t="s">
        <v>502</v>
      </c>
      <c r="I3" s="101"/>
      <c r="J3" s="101"/>
    </row>
    <row r="4" spans="1:14" x14ac:dyDescent="0.3">
      <c r="B4" s="100" t="s">
        <v>51</v>
      </c>
    </row>
    <row r="5" spans="1:14" ht="15" thickBot="1" x14ac:dyDescent="0.35">
      <c r="B5" s="100"/>
    </row>
    <row r="6" spans="1:14" ht="33" customHeight="1" thickTop="1" x14ac:dyDescent="0.3">
      <c r="B6" s="103" t="s">
        <v>128</v>
      </c>
      <c r="C6" s="127">
        <v>2011</v>
      </c>
      <c r="D6" s="127">
        <v>2012</v>
      </c>
      <c r="E6" s="127">
        <v>2013</v>
      </c>
      <c r="F6" s="127">
        <v>2014</v>
      </c>
      <c r="G6" s="127">
        <v>2015</v>
      </c>
      <c r="H6" s="127">
        <v>2016</v>
      </c>
      <c r="I6" s="127">
        <v>2017</v>
      </c>
      <c r="J6" s="127">
        <v>2018</v>
      </c>
      <c r="K6" s="127">
        <v>2019</v>
      </c>
      <c r="L6" s="127">
        <v>2020</v>
      </c>
      <c r="M6" s="127">
        <v>2021</v>
      </c>
      <c r="N6" s="127">
        <v>2022</v>
      </c>
    </row>
    <row r="7" spans="1:14" x14ac:dyDescent="0.3">
      <c r="B7" s="159" t="s">
        <v>52</v>
      </c>
      <c r="C7" s="129">
        <v>1648471</v>
      </c>
      <c r="D7" s="129">
        <v>1480460</v>
      </c>
      <c r="E7" s="129">
        <v>1471261</v>
      </c>
      <c r="F7" s="129">
        <v>1465740</v>
      </c>
      <c r="G7" s="129">
        <v>1476451</v>
      </c>
      <c r="H7" s="129">
        <v>1359795</v>
      </c>
      <c r="I7" s="129">
        <v>1422969</v>
      </c>
      <c r="J7" s="129">
        <v>1479417</v>
      </c>
      <c r="K7" s="129">
        <v>1538408</v>
      </c>
      <c r="L7" s="129">
        <v>1627247</v>
      </c>
      <c r="M7" s="129">
        <v>1702682</v>
      </c>
      <c r="N7" s="129">
        <v>1890566</v>
      </c>
    </row>
    <row r="8" spans="1:14" x14ac:dyDescent="0.3">
      <c r="B8" s="159" t="s">
        <v>53</v>
      </c>
      <c r="C8" s="129">
        <v>322113</v>
      </c>
      <c r="D8" s="129">
        <v>312795</v>
      </c>
      <c r="E8" s="129">
        <v>298081</v>
      </c>
      <c r="F8" s="129">
        <v>300795</v>
      </c>
      <c r="G8" s="129">
        <v>302122</v>
      </c>
      <c r="H8" s="129">
        <v>310138</v>
      </c>
      <c r="I8" s="129">
        <v>312953</v>
      </c>
      <c r="J8" s="129">
        <v>339741</v>
      </c>
      <c r="K8" s="129">
        <v>358602</v>
      </c>
      <c r="L8" s="129">
        <v>339438</v>
      </c>
      <c r="M8" s="129">
        <v>386939</v>
      </c>
      <c r="N8" s="129">
        <v>447121</v>
      </c>
    </row>
    <row r="9" spans="1:14" x14ac:dyDescent="0.3">
      <c r="B9" s="159" t="s">
        <v>54</v>
      </c>
      <c r="C9" s="129">
        <v>218119</v>
      </c>
      <c r="D9" s="129">
        <v>195892</v>
      </c>
      <c r="E9" s="129">
        <v>183717</v>
      </c>
      <c r="F9" s="129">
        <v>171612</v>
      </c>
      <c r="G9" s="129">
        <v>158604</v>
      </c>
      <c r="H9" s="129">
        <v>161352</v>
      </c>
      <c r="I9" s="129">
        <v>182514</v>
      </c>
      <c r="J9" s="129">
        <v>188453</v>
      </c>
      <c r="K9" s="129">
        <v>195601</v>
      </c>
      <c r="L9" s="129">
        <v>193658</v>
      </c>
      <c r="M9" s="129">
        <v>204327</v>
      </c>
      <c r="N9" s="129">
        <v>217867</v>
      </c>
    </row>
    <row r="10" spans="1:14" x14ac:dyDescent="0.3">
      <c r="B10" s="159" t="s">
        <v>67</v>
      </c>
      <c r="C10" s="129">
        <v>95818</v>
      </c>
      <c r="D10" s="129">
        <v>89921</v>
      </c>
      <c r="E10" s="129">
        <v>86982</v>
      </c>
      <c r="F10" s="129">
        <v>85335</v>
      </c>
      <c r="G10" s="129">
        <v>89138</v>
      </c>
      <c r="H10" s="129">
        <v>94568</v>
      </c>
      <c r="I10" s="129">
        <v>113533</v>
      </c>
      <c r="J10" s="129">
        <v>128558</v>
      </c>
      <c r="K10" s="129">
        <v>134242</v>
      </c>
      <c r="L10" s="129">
        <v>137698</v>
      </c>
      <c r="M10" s="129">
        <v>146044</v>
      </c>
      <c r="N10" s="129">
        <v>164211</v>
      </c>
    </row>
    <row r="11" spans="1:14" x14ac:dyDescent="0.3">
      <c r="B11" s="159" t="s">
        <v>55</v>
      </c>
      <c r="C11" s="129">
        <v>242968</v>
      </c>
      <c r="D11" s="129">
        <v>211495</v>
      </c>
      <c r="E11" s="129">
        <v>203078</v>
      </c>
      <c r="F11" s="129">
        <v>192994</v>
      </c>
      <c r="G11" s="129">
        <v>202146</v>
      </c>
      <c r="H11" s="129">
        <v>198586</v>
      </c>
      <c r="I11" s="129">
        <v>220468</v>
      </c>
      <c r="J11" s="129">
        <v>214965</v>
      </c>
      <c r="K11" s="129">
        <v>219872</v>
      </c>
      <c r="L11" s="129">
        <v>217808</v>
      </c>
      <c r="M11" s="129">
        <v>238542</v>
      </c>
      <c r="N11" s="129">
        <v>271596</v>
      </c>
    </row>
    <row r="12" spans="1:14" x14ac:dyDescent="0.3">
      <c r="B12" s="159" t="s">
        <v>56</v>
      </c>
      <c r="C12" s="129">
        <v>141817</v>
      </c>
      <c r="D12" s="129">
        <v>126166</v>
      </c>
      <c r="E12" s="129">
        <v>110047</v>
      </c>
      <c r="F12" s="129">
        <v>101828</v>
      </c>
      <c r="G12" s="129">
        <v>103326</v>
      </c>
      <c r="H12" s="129">
        <v>105921</v>
      </c>
      <c r="I12" s="129">
        <v>109009</v>
      </c>
      <c r="J12" s="129">
        <v>117858</v>
      </c>
      <c r="K12" s="129">
        <v>119008</v>
      </c>
      <c r="L12" s="129">
        <v>120120</v>
      </c>
      <c r="M12" s="129">
        <v>133210</v>
      </c>
      <c r="N12" s="129">
        <v>138479</v>
      </c>
    </row>
    <row r="13" spans="1:14" x14ac:dyDescent="0.3">
      <c r="B13" s="159" t="s">
        <v>57</v>
      </c>
      <c r="C13" s="129">
        <v>574357</v>
      </c>
      <c r="D13" s="129">
        <v>617467</v>
      </c>
      <c r="E13" s="129">
        <v>531000</v>
      </c>
      <c r="F13" s="129">
        <v>526820</v>
      </c>
      <c r="G13" s="129">
        <v>536189</v>
      </c>
      <c r="H13" s="129">
        <v>606603</v>
      </c>
      <c r="I13" s="129">
        <v>683254</v>
      </c>
      <c r="J13" s="129">
        <v>762659</v>
      </c>
      <c r="K13" s="129">
        <v>800924</v>
      </c>
      <c r="L13" s="129">
        <v>758475</v>
      </c>
      <c r="M13" s="129">
        <v>795932</v>
      </c>
      <c r="N13" s="129">
        <v>866999</v>
      </c>
    </row>
    <row r="14" spans="1:14" x14ac:dyDescent="0.3">
      <c r="B14" s="159" t="s">
        <v>68</v>
      </c>
      <c r="C14" s="129">
        <v>259383</v>
      </c>
      <c r="D14" s="129">
        <v>230547</v>
      </c>
      <c r="E14" s="129">
        <v>201453</v>
      </c>
      <c r="F14" s="129">
        <v>193038</v>
      </c>
      <c r="G14" s="129">
        <v>203112</v>
      </c>
      <c r="H14" s="129">
        <v>216222</v>
      </c>
      <c r="I14" s="129">
        <v>228895</v>
      </c>
      <c r="J14" s="129">
        <v>219039</v>
      </c>
      <c r="K14" s="129">
        <v>253003</v>
      </c>
      <c r="L14" s="129">
        <v>261065</v>
      </c>
      <c r="M14" s="129">
        <v>339734</v>
      </c>
      <c r="N14" s="129">
        <v>313897</v>
      </c>
    </row>
    <row r="15" spans="1:14" x14ac:dyDescent="0.3">
      <c r="B15" s="159" t="s">
        <v>58</v>
      </c>
      <c r="C15" s="129">
        <v>3103712</v>
      </c>
      <c r="D15" s="129">
        <v>2991010</v>
      </c>
      <c r="E15" s="129">
        <v>2960612</v>
      </c>
      <c r="F15" s="129">
        <v>2937731</v>
      </c>
      <c r="G15" s="129">
        <v>3106752</v>
      </c>
      <c r="H15" s="129">
        <v>3103405</v>
      </c>
      <c r="I15" s="129">
        <v>3275799</v>
      </c>
      <c r="J15" s="129">
        <v>3512716</v>
      </c>
      <c r="K15" s="129">
        <v>3596646</v>
      </c>
      <c r="L15" s="129">
        <v>3619256</v>
      </c>
      <c r="M15" s="129">
        <v>4083036</v>
      </c>
      <c r="N15" s="129">
        <v>4827232</v>
      </c>
    </row>
    <row r="16" spans="1:14" x14ac:dyDescent="0.3">
      <c r="B16" s="159" t="s">
        <v>69</v>
      </c>
      <c r="C16" s="129">
        <v>1044364</v>
      </c>
      <c r="D16" s="129">
        <v>1008041</v>
      </c>
      <c r="E16" s="129">
        <v>998399</v>
      </c>
      <c r="F16" s="129">
        <v>1011352</v>
      </c>
      <c r="G16" s="129">
        <v>1013400</v>
      </c>
      <c r="H16" s="129">
        <v>1038033</v>
      </c>
      <c r="I16" s="129">
        <v>1081870</v>
      </c>
      <c r="J16" s="129">
        <v>1174248</v>
      </c>
      <c r="K16" s="129">
        <v>1264029</v>
      </c>
      <c r="L16" s="129">
        <v>1236012</v>
      </c>
      <c r="M16" s="129">
        <v>1354194</v>
      </c>
      <c r="N16" s="129">
        <v>1485293</v>
      </c>
    </row>
    <row r="17" spans="2:14" x14ac:dyDescent="0.3">
      <c r="B17" s="159" t="s">
        <v>60</v>
      </c>
      <c r="C17" s="129">
        <v>143837</v>
      </c>
      <c r="D17" s="129">
        <v>128432</v>
      </c>
      <c r="E17" s="129">
        <v>129629</v>
      </c>
      <c r="F17" s="129">
        <v>116010</v>
      </c>
      <c r="G17" s="129">
        <v>116584</v>
      </c>
      <c r="H17" s="129">
        <v>106042</v>
      </c>
      <c r="I17" s="129">
        <v>114117</v>
      </c>
      <c r="J17" s="129">
        <v>121950</v>
      </c>
      <c r="K17" s="129">
        <v>139320</v>
      </c>
      <c r="L17" s="129">
        <v>125337</v>
      </c>
      <c r="M17" s="129">
        <v>149078</v>
      </c>
      <c r="N17" s="129">
        <v>158054</v>
      </c>
    </row>
    <row r="18" spans="2:14" x14ac:dyDescent="0.3">
      <c r="B18" s="159" t="s">
        <v>61</v>
      </c>
      <c r="C18" s="129">
        <v>526471</v>
      </c>
      <c r="D18" s="129">
        <v>487840</v>
      </c>
      <c r="E18" s="129">
        <v>468701</v>
      </c>
      <c r="F18" s="129">
        <v>477279</v>
      </c>
      <c r="G18" s="129">
        <v>496560</v>
      </c>
      <c r="H18" s="129">
        <v>503888</v>
      </c>
      <c r="I18" s="129">
        <v>571657</v>
      </c>
      <c r="J18" s="129">
        <v>590727</v>
      </c>
      <c r="K18" s="129">
        <v>627329</v>
      </c>
      <c r="L18" s="129">
        <v>641680</v>
      </c>
      <c r="M18" s="129">
        <v>694942</v>
      </c>
      <c r="N18" s="129">
        <v>751045</v>
      </c>
    </row>
    <row r="19" spans="2:14" x14ac:dyDescent="0.3">
      <c r="B19" s="159" t="s">
        <v>62</v>
      </c>
      <c r="C19" s="129">
        <v>3762811</v>
      </c>
      <c r="D19" s="129">
        <v>3433677</v>
      </c>
      <c r="E19" s="129">
        <v>3434613</v>
      </c>
      <c r="F19" s="129">
        <v>3312342</v>
      </c>
      <c r="G19" s="129">
        <v>3480739</v>
      </c>
      <c r="H19" s="129">
        <v>3504858</v>
      </c>
      <c r="I19" s="129">
        <v>3694649</v>
      </c>
      <c r="J19" s="129">
        <v>3922792</v>
      </c>
      <c r="K19" s="129">
        <v>4100551</v>
      </c>
      <c r="L19" s="129">
        <v>4252947</v>
      </c>
      <c r="M19" s="129">
        <v>4538085</v>
      </c>
      <c r="N19" s="129">
        <v>5130046</v>
      </c>
    </row>
    <row r="20" spans="2:14" x14ac:dyDescent="0.3">
      <c r="B20" s="159" t="s">
        <v>63</v>
      </c>
      <c r="C20" s="129">
        <v>234082</v>
      </c>
      <c r="D20" s="129">
        <v>227759</v>
      </c>
      <c r="E20" s="129">
        <v>224761</v>
      </c>
      <c r="F20" s="129">
        <v>233692</v>
      </c>
      <c r="G20" s="129">
        <v>244164</v>
      </c>
      <c r="H20" s="129">
        <v>269137</v>
      </c>
      <c r="I20" s="129">
        <v>280418</v>
      </c>
      <c r="J20" s="129">
        <v>303097</v>
      </c>
      <c r="K20" s="129">
        <v>323429</v>
      </c>
      <c r="L20" s="129">
        <v>341157</v>
      </c>
      <c r="M20" s="129">
        <v>351429</v>
      </c>
      <c r="N20" s="129">
        <v>387214</v>
      </c>
    </row>
    <row r="21" spans="2:14" x14ac:dyDescent="0.3">
      <c r="B21" s="159" t="s">
        <v>70</v>
      </c>
      <c r="C21" s="129">
        <v>383854</v>
      </c>
      <c r="D21" s="129">
        <v>346690</v>
      </c>
      <c r="E21" s="129">
        <v>317158</v>
      </c>
      <c r="F21" s="129">
        <v>313655</v>
      </c>
      <c r="G21" s="129">
        <v>204037</v>
      </c>
      <c r="H21" s="129">
        <v>308606</v>
      </c>
      <c r="I21" s="129">
        <v>343065</v>
      </c>
      <c r="J21" s="129">
        <v>344439</v>
      </c>
      <c r="K21" s="129">
        <v>355779</v>
      </c>
      <c r="L21" s="129">
        <v>366353</v>
      </c>
      <c r="M21" s="129">
        <v>390206</v>
      </c>
      <c r="N21" s="129">
        <v>409931</v>
      </c>
    </row>
    <row r="22" spans="2:14" x14ac:dyDescent="0.3">
      <c r="B22" s="159" t="s">
        <v>64</v>
      </c>
      <c r="C22" s="129">
        <v>1397209</v>
      </c>
      <c r="D22" s="129">
        <v>1431108</v>
      </c>
      <c r="E22" s="129">
        <v>1328297</v>
      </c>
      <c r="F22" s="129">
        <v>1306278</v>
      </c>
      <c r="G22" s="129">
        <v>1269313</v>
      </c>
      <c r="H22" s="129">
        <v>1302828</v>
      </c>
      <c r="I22" s="129">
        <v>1351332</v>
      </c>
      <c r="J22" s="129">
        <v>1451319</v>
      </c>
      <c r="K22" s="129">
        <v>1474109</v>
      </c>
      <c r="L22" s="129">
        <v>1461517</v>
      </c>
      <c r="M22" s="129">
        <v>1666672</v>
      </c>
      <c r="N22" s="129">
        <v>1772820</v>
      </c>
    </row>
    <row r="23" spans="2:14" x14ac:dyDescent="0.3">
      <c r="B23" s="159" t="s">
        <v>65</v>
      </c>
      <c r="C23" s="129">
        <v>81817</v>
      </c>
      <c r="D23" s="129">
        <v>69297</v>
      </c>
      <c r="E23" s="129">
        <v>61270</v>
      </c>
      <c r="F23" s="129">
        <v>71369</v>
      </c>
      <c r="G23" s="129">
        <v>71225</v>
      </c>
      <c r="H23" s="129">
        <v>67336</v>
      </c>
      <c r="I23" s="129">
        <v>74319</v>
      </c>
      <c r="J23" s="129">
        <v>69507</v>
      </c>
      <c r="K23" s="129">
        <v>67745</v>
      </c>
      <c r="L23" s="129">
        <v>64412</v>
      </c>
      <c r="M23" s="129">
        <v>64987</v>
      </c>
      <c r="N23" s="129">
        <v>82328</v>
      </c>
    </row>
    <row r="24" spans="2:14" x14ac:dyDescent="0.3">
      <c r="B24" s="159" t="s">
        <v>66</v>
      </c>
      <c r="C24" s="129">
        <v>3092</v>
      </c>
      <c r="D24" s="129">
        <v>3008</v>
      </c>
      <c r="E24" s="129">
        <v>2740</v>
      </c>
      <c r="F24" s="129">
        <v>2887</v>
      </c>
      <c r="G24" s="160" t="s">
        <v>71</v>
      </c>
      <c r="H24" s="160" t="s">
        <v>71</v>
      </c>
      <c r="I24" s="160" t="s">
        <v>71</v>
      </c>
      <c r="J24" s="160" t="s">
        <v>71</v>
      </c>
      <c r="K24" s="160" t="s">
        <v>71</v>
      </c>
      <c r="L24" s="160" t="s">
        <v>71</v>
      </c>
      <c r="M24" s="160">
        <f>3620+5589</f>
        <v>9209</v>
      </c>
      <c r="N24" s="160">
        <v>10056</v>
      </c>
    </row>
    <row r="25" spans="2:14" x14ac:dyDescent="0.3">
      <c r="B25" s="159" t="s">
        <v>43</v>
      </c>
      <c r="C25" s="133">
        <v>14184295</v>
      </c>
      <c r="D25" s="133">
        <v>13388599</v>
      </c>
      <c r="E25" s="133">
        <v>13011798</v>
      </c>
      <c r="F25" s="133">
        <v>12820756</v>
      </c>
      <c r="G25" s="133">
        <v>13171807</v>
      </c>
      <c r="H25" s="133">
        <v>13259769</v>
      </c>
      <c r="I25" s="133">
        <v>14063444</v>
      </c>
      <c r="J25" s="133">
        <v>14945692</v>
      </c>
      <c r="K25" s="133">
        <v>15572052</v>
      </c>
      <c r="L25" s="133">
        <v>15768133</v>
      </c>
      <c r="M25" s="133">
        <v>17249250</v>
      </c>
      <c r="N25" s="133">
        <v>19324755</v>
      </c>
    </row>
    <row r="26" spans="2:14" x14ac:dyDescent="0.3">
      <c r="B26" s="135"/>
      <c r="C26" s="139"/>
      <c r="D26" s="136"/>
    </row>
    <row r="27" spans="2:14" x14ac:dyDescent="0.3">
      <c r="B27" s="125" t="s">
        <v>416</v>
      </c>
      <c r="C27" s="139"/>
      <c r="D27" s="136"/>
    </row>
    <row r="28" spans="2:14" x14ac:dyDescent="0.3">
      <c r="B28" s="125" t="s">
        <v>417</v>
      </c>
      <c r="C28" s="139"/>
      <c r="D28" s="136"/>
    </row>
    <row r="29" spans="2:14" x14ac:dyDescent="0.3">
      <c r="B29" s="125" t="s">
        <v>418</v>
      </c>
      <c r="C29" s="139"/>
      <c r="D29" s="136"/>
    </row>
    <row r="30" spans="2:14" x14ac:dyDescent="0.3">
      <c r="B30" s="135"/>
      <c r="C30" s="139"/>
      <c r="D30" s="136"/>
    </row>
    <row r="31" spans="2:14" x14ac:dyDescent="0.3">
      <c r="B31" s="135"/>
      <c r="C31" s="139"/>
      <c r="D31" s="136"/>
    </row>
    <row r="32" spans="2:14" x14ac:dyDescent="0.3">
      <c r="B32" s="135"/>
      <c r="C32" s="139"/>
      <c r="D32" s="136"/>
    </row>
    <row r="33" spans="2:4" x14ac:dyDescent="0.3">
      <c r="B33" s="135"/>
      <c r="C33" s="139"/>
      <c r="D33" s="136"/>
    </row>
    <row r="34" spans="2:4" x14ac:dyDescent="0.3">
      <c r="B34" s="135"/>
      <c r="C34" s="139"/>
      <c r="D34" s="136"/>
    </row>
    <row r="37" spans="2:4" ht="15" customHeight="1" x14ac:dyDescent="0.3">
      <c r="C37" s="138"/>
    </row>
    <row r="38" spans="2:4" x14ac:dyDescent="0.3">
      <c r="B38" s="135"/>
      <c r="C38" s="161"/>
      <c r="D38" s="137"/>
    </row>
    <row r="39" spans="2:4" x14ac:dyDescent="0.3">
      <c r="B39" s="135"/>
      <c r="C39" s="161"/>
      <c r="D39" s="137"/>
    </row>
    <row r="40" spans="2:4" x14ac:dyDescent="0.3">
      <c r="B40" s="135"/>
      <c r="C40" s="161"/>
      <c r="D40" s="137"/>
    </row>
    <row r="41" spans="2:4" x14ac:dyDescent="0.3">
      <c r="B41" s="135"/>
      <c r="C41" s="161"/>
      <c r="D41" s="137"/>
    </row>
    <row r="42" spans="2:4" x14ac:dyDescent="0.3">
      <c r="B42" s="135"/>
      <c r="C42" s="161"/>
      <c r="D42" s="137"/>
    </row>
    <row r="43" spans="2:4" x14ac:dyDescent="0.3">
      <c r="B43" s="135"/>
      <c r="C43" s="161"/>
      <c r="D43" s="137"/>
    </row>
    <row r="44" spans="2:4" x14ac:dyDescent="0.3">
      <c r="B44" s="135"/>
      <c r="C44" s="161"/>
      <c r="D44" s="137"/>
    </row>
    <row r="45" spans="2:4" x14ac:dyDescent="0.3">
      <c r="B45" s="135"/>
      <c r="C45" s="161"/>
      <c r="D45" s="137"/>
    </row>
    <row r="46" spans="2:4" x14ac:dyDescent="0.3">
      <c r="B46" s="135"/>
      <c r="C46" s="161"/>
      <c r="D46" s="137"/>
    </row>
    <row r="47" spans="2:4" x14ac:dyDescent="0.3">
      <c r="B47" s="135"/>
      <c r="C47" s="161"/>
      <c r="D47" s="137"/>
    </row>
    <row r="48" spans="2:4" x14ac:dyDescent="0.3">
      <c r="B48" s="135"/>
      <c r="C48" s="161"/>
      <c r="D48" s="137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BB3C2-DA47-4D7D-92C6-B5CD1F1B1208}">
  <sheetPr codeName="Hoja13"/>
  <dimension ref="A2:O48"/>
  <sheetViews>
    <sheetView showGridLines="0" zoomScaleNormal="100" workbookViewId="0">
      <selection activeCell="D7" sqref="D7"/>
    </sheetView>
  </sheetViews>
  <sheetFormatPr baseColWidth="10" defaultColWidth="11.44140625" defaultRowHeight="14.4" x14ac:dyDescent="0.3"/>
  <cols>
    <col min="1" max="1" width="7.6640625" style="98" customWidth="1"/>
    <col min="2" max="2" width="29.109375" style="98" customWidth="1"/>
    <col min="3" max="3" width="13.33203125" style="98" customWidth="1"/>
    <col min="4" max="4" width="16.33203125" style="98" customWidth="1"/>
    <col min="5" max="7" width="13.33203125" style="98" customWidth="1"/>
    <col min="8" max="8" width="13.5546875" style="98" bestFit="1" customWidth="1"/>
    <col min="9" max="9" width="14.6640625" style="98" customWidth="1"/>
    <col min="10" max="10" width="13.5546875" style="98" bestFit="1" customWidth="1"/>
    <col min="11" max="16384" width="11.44140625" style="98"/>
  </cols>
  <sheetData>
    <row r="2" spans="1:15" x14ac:dyDescent="0.3">
      <c r="A2" s="97" t="s">
        <v>15</v>
      </c>
      <c r="I2" s="101"/>
      <c r="J2" s="101"/>
    </row>
    <row r="3" spans="1:15" x14ac:dyDescent="0.3">
      <c r="B3" s="141" t="s">
        <v>502</v>
      </c>
      <c r="I3" s="101"/>
      <c r="J3" s="101"/>
    </row>
    <row r="4" spans="1:15" x14ac:dyDescent="0.3">
      <c r="B4" s="100" t="s">
        <v>72</v>
      </c>
    </row>
    <row r="5" spans="1:15" ht="15" thickBot="1" x14ac:dyDescent="0.35">
      <c r="B5" s="100"/>
    </row>
    <row r="6" spans="1:15" ht="30" customHeight="1" thickTop="1" x14ac:dyDescent="0.3">
      <c r="B6" s="103" t="s">
        <v>128</v>
      </c>
      <c r="C6" s="127">
        <v>2011</v>
      </c>
      <c r="D6" s="127">
        <v>2012</v>
      </c>
      <c r="E6" s="127">
        <v>2013</v>
      </c>
      <c r="F6" s="127">
        <v>2014</v>
      </c>
      <c r="G6" s="127">
        <v>2015</v>
      </c>
      <c r="H6" s="127">
        <v>2016</v>
      </c>
      <c r="I6" s="127">
        <v>2017</v>
      </c>
      <c r="J6" s="127">
        <v>2018</v>
      </c>
      <c r="K6" s="127">
        <v>2019</v>
      </c>
      <c r="L6" s="127">
        <v>2020</v>
      </c>
      <c r="M6" s="127">
        <v>2021</v>
      </c>
      <c r="N6" s="127">
        <v>2022</v>
      </c>
      <c r="O6" s="101"/>
    </row>
    <row r="7" spans="1:15" x14ac:dyDescent="0.3">
      <c r="A7" s="162">
        <v>1478545</v>
      </c>
      <c r="B7" s="159" t="s">
        <v>52</v>
      </c>
      <c r="C7" s="107">
        <v>-4.5341433258144566</v>
      </c>
      <c r="D7" s="107">
        <v>-10.191929369700771</v>
      </c>
      <c r="E7" s="107">
        <v>-0.62136092836010426</v>
      </c>
      <c r="F7" s="107">
        <v>-0.37525632773518769</v>
      </c>
      <c r="G7" s="107">
        <v>0.73075716020576642</v>
      </c>
      <c r="H7" s="107">
        <v>-7.9011088075391607</v>
      </c>
      <c r="I7" s="107">
        <v>4.6458473519905574</v>
      </c>
      <c r="J7" s="107">
        <v>3.9669170586288245</v>
      </c>
      <c r="K7" s="107">
        <v>3.9874491100210423</v>
      </c>
      <c r="L7" s="107">
        <v>5.7747359608114364</v>
      </c>
      <c r="M7" s="107">
        <v>4.6357436824280525</v>
      </c>
      <c r="N7" s="107">
        <v>11.034591309475287</v>
      </c>
    </row>
    <row r="8" spans="1:15" x14ac:dyDescent="0.3">
      <c r="A8" s="162">
        <v>296894</v>
      </c>
      <c r="B8" s="159" t="s">
        <v>53</v>
      </c>
      <c r="C8" s="107">
        <v>-13.928762291577598</v>
      </c>
      <c r="D8" s="107">
        <v>-2.8927736539661546</v>
      </c>
      <c r="E8" s="107">
        <v>-4.7040393868188435</v>
      </c>
      <c r="F8" s="107">
        <v>0.91049077264233547</v>
      </c>
      <c r="G8" s="107">
        <v>0.44116424807593208</v>
      </c>
      <c r="H8" s="107">
        <v>2.6532327999947038</v>
      </c>
      <c r="I8" s="107">
        <v>0.9076604608271156</v>
      </c>
      <c r="J8" s="107">
        <v>8.5597517838141837</v>
      </c>
      <c r="K8" s="107">
        <v>5.5515819403604514</v>
      </c>
      <c r="L8" s="107">
        <v>-5.3440862014154966</v>
      </c>
      <c r="M8" s="107">
        <v>13.994013634301405</v>
      </c>
      <c r="N8" s="107">
        <v>15.55335595533146</v>
      </c>
    </row>
    <row r="9" spans="1:15" x14ac:dyDescent="0.3">
      <c r="A9" s="162">
        <v>211703</v>
      </c>
      <c r="B9" s="159" t="s">
        <v>54</v>
      </c>
      <c r="C9" s="107">
        <v>-8.4022391412985513</v>
      </c>
      <c r="D9" s="107">
        <v>-10.190308959788005</v>
      </c>
      <c r="E9" s="107">
        <v>-6.2151593735323543</v>
      </c>
      <c r="F9" s="107">
        <v>-6.5889384215940812</v>
      </c>
      <c r="G9" s="107">
        <v>-7.5798895182155084</v>
      </c>
      <c r="H9" s="107">
        <v>1.7326170840584096</v>
      </c>
      <c r="I9" s="107">
        <v>13.115424661609401</v>
      </c>
      <c r="J9" s="107">
        <v>3.2539969536583495</v>
      </c>
      <c r="K9" s="107">
        <v>3.7929881721171856</v>
      </c>
      <c r="L9" s="107">
        <v>-0.99334870476122317</v>
      </c>
      <c r="M9" s="107">
        <v>5.5091966249780544</v>
      </c>
      <c r="N9" s="107">
        <v>6.6266327993852983</v>
      </c>
    </row>
    <row r="10" spans="1:15" x14ac:dyDescent="0.3">
      <c r="A10" s="162">
        <v>86794</v>
      </c>
      <c r="B10" s="159" t="s">
        <v>67</v>
      </c>
      <c r="C10" s="107">
        <v>-13.196539384880193</v>
      </c>
      <c r="D10" s="107">
        <v>-6.1543760045085474</v>
      </c>
      <c r="E10" s="107">
        <v>-3.2684245059552275</v>
      </c>
      <c r="F10" s="107">
        <v>-1.8934952059046699</v>
      </c>
      <c r="G10" s="107">
        <v>4.4565535829378335</v>
      </c>
      <c r="H10" s="107">
        <v>6.0916780722026518</v>
      </c>
      <c r="I10" s="107">
        <v>20.054352423652823</v>
      </c>
      <c r="J10" s="107">
        <v>13.234037680674341</v>
      </c>
      <c r="K10" s="107">
        <v>4.4213506744037714</v>
      </c>
      <c r="L10" s="107">
        <v>2.5744550885713862</v>
      </c>
      <c r="M10" s="107">
        <v>6.0610902119130268</v>
      </c>
      <c r="N10" s="107">
        <v>12.439401824107803</v>
      </c>
    </row>
    <row r="11" spans="1:15" x14ac:dyDescent="0.3">
      <c r="A11" s="162">
        <v>266802</v>
      </c>
      <c r="B11" s="159" t="s">
        <v>55</v>
      </c>
      <c r="C11" s="107">
        <v>-4.8684035363857765</v>
      </c>
      <c r="D11" s="107">
        <v>-12.953557670145862</v>
      </c>
      <c r="E11" s="107">
        <v>-3.9797631149672568</v>
      </c>
      <c r="F11" s="107">
        <v>-4.9655797279862917</v>
      </c>
      <c r="G11" s="107">
        <v>4.7421163352228568</v>
      </c>
      <c r="H11" s="107">
        <v>-1.7611033609371445</v>
      </c>
      <c r="I11" s="107">
        <v>11.018903648796995</v>
      </c>
      <c r="J11" s="107">
        <v>-2.4960538490846744</v>
      </c>
      <c r="K11" s="107">
        <v>2.2826971832623917</v>
      </c>
      <c r="L11" s="107">
        <v>-0.93872798719254835</v>
      </c>
      <c r="M11" s="107">
        <v>9.5193932270623662</v>
      </c>
      <c r="N11" s="107">
        <v>13.856679326910983</v>
      </c>
    </row>
    <row r="12" spans="1:15" x14ac:dyDescent="0.3">
      <c r="A12" s="162">
        <v>117464</v>
      </c>
      <c r="B12" s="159" t="s">
        <v>56</v>
      </c>
      <c r="C12" s="107">
        <v>-10.157111181501426</v>
      </c>
      <c r="D12" s="107">
        <v>-11.036053505574085</v>
      </c>
      <c r="E12" s="107">
        <v>-12.77602523659306</v>
      </c>
      <c r="F12" s="107">
        <v>-7.4686270411733178</v>
      </c>
      <c r="G12" s="107">
        <v>1.4711081431433397</v>
      </c>
      <c r="H12" s="107">
        <v>2.5114685558329946</v>
      </c>
      <c r="I12" s="107">
        <v>2.9153803306237664</v>
      </c>
      <c r="J12" s="107">
        <v>8.117678356832922</v>
      </c>
      <c r="K12" s="107">
        <v>0.9757504793904529</v>
      </c>
      <c r="L12" s="107">
        <v>0.93439096531325627</v>
      </c>
      <c r="M12" s="107">
        <v>10.897435897435898</v>
      </c>
      <c r="N12" s="107">
        <v>3.9554087530966142</v>
      </c>
    </row>
    <row r="13" spans="1:15" x14ac:dyDescent="0.3">
      <c r="A13" s="162">
        <v>620717</v>
      </c>
      <c r="B13" s="159" t="s">
        <v>57</v>
      </c>
      <c r="C13" s="107">
        <v>-5.5647630228115004</v>
      </c>
      <c r="D13" s="107">
        <v>7.5057847297064368</v>
      </c>
      <c r="E13" s="107">
        <v>-14.00350140169434</v>
      </c>
      <c r="F13" s="107">
        <v>-0.7871939736346516</v>
      </c>
      <c r="G13" s="107">
        <v>1.7784062867772672</v>
      </c>
      <c r="H13" s="107">
        <v>13.132309689307315</v>
      </c>
      <c r="I13" s="107">
        <v>12.636106316651913</v>
      </c>
      <c r="J13" s="107">
        <v>11.621593141057351</v>
      </c>
      <c r="K13" s="107">
        <v>5.0173144223040707</v>
      </c>
      <c r="L13" s="107">
        <v>-5.3000034959621631</v>
      </c>
      <c r="M13" s="107">
        <v>4.9384620455519297</v>
      </c>
      <c r="N13" s="107">
        <v>8.9287778352924612</v>
      </c>
    </row>
    <row r="14" spans="1:15" x14ac:dyDescent="0.3">
      <c r="A14" s="162">
        <v>213959</v>
      </c>
      <c r="B14" s="159" t="s">
        <v>68</v>
      </c>
      <c r="C14" s="107">
        <v>1.64747099095145</v>
      </c>
      <c r="D14" s="107">
        <v>-11.117151085460497</v>
      </c>
      <c r="E14" s="107">
        <v>-12.619552629181902</v>
      </c>
      <c r="F14" s="107">
        <v>-4.1771529835743326</v>
      </c>
      <c r="G14" s="107">
        <v>5.21866161066733</v>
      </c>
      <c r="H14" s="107">
        <v>6.4545669384379059</v>
      </c>
      <c r="I14" s="107">
        <v>5.861105715422112</v>
      </c>
      <c r="J14" s="107">
        <v>-4.3059044540072957</v>
      </c>
      <c r="K14" s="107">
        <v>15.505914471852044</v>
      </c>
      <c r="L14" s="107">
        <v>3.1865234799587352</v>
      </c>
      <c r="M14" s="107">
        <v>30.133874705533103</v>
      </c>
      <c r="N14" s="107">
        <v>-7.6050674939805845</v>
      </c>
    </row>
    <row r="15" spans="1:15" x14ac:dyDescent="0.3">
      <c r="A15" s="162">
        <v>2908726</v>
      </c>
      <c r="B15" s="159" t="s">
        <v>58</v>
      </c>
      <c r="C15" s="107">
        <v>-3.8270113763619316</v>
      </c>
      <c r="D15" s="107">
        <v>-3.6312003175552374</v>
      </c>
      <c r="E15" s="107">
        <v>-1.0163122156060995</v>
      </c>
      <c r="F15" s="107">
        <v>-0.7728469654247162</v>
      </c>
      <c r="G15" s="107">
        <v>5.7534539411539045</v>
      </c>
      <c r="H15" s="107">
        <v>-0.10773309230991081</v>
      </c>
      <c r="I15" s="107">
        <v>5.5549952391002781</v>
      </c>
      <c r="J15" s="107">
        <v>7.2323423995184069</v>
      </c>
      <c r="K15" s="107">
        <v>2.3893192617905918</v>
      </c>
      <c r="L15" s="107">
        <v>0.62864123964382368</v>
      </c>
      <c r="M15" s="107">
        <v>12.814235853998724</v>
      </c>
      <c r="N15" s="107">
        <v>18.226535352615063</v>
      </c>
    </row>
    <row r="16" spans="1:15" x14ac:dyDescent="0.3">
      <c r="A16" s="162">
        <v>977589</v>
      </c>
      <c r="B16" s="159" t="s">
        <v>69</v>
      </c>
      <c r="C16" s="107">
        <v>-3.3878329599088244</v>
      </c>
      <c r="D16" s="107">
        <v>-3.4780019227012806</v>
      </c>
      <c r="E16" s="107">
        <v>-0.956508713435267</v>
      </c>
      <c r="F16" s="107">
        <v>1.2973771007382819</v>
      </c>
      <c r="G16" s="107">
        <v>0.20250120630601415</v>
      </c>
      <c r="H16" s="107">
        <v>2.4307282415630551</v>
      </c>
      <c r="I16" s="107">
        <v>4.2230834665179238</v>
      </c>
      <c r="J16" s="107">
        <v>8.5387338589664186</v>
      </c>
      <c r="K16" s="107">
        <v>7.6458295010934654</v>
      </c>
      <c r="L16" s="107">
        <v>-2.2164839572509809</v>
      </c>
      <c r="M16" s="107">
        <v>9.5615576547800512</v>
      </c>
      <c r="N16" s="107">
        <v>9.6809615165921574</v>
      </c>
    </row>
    <row r="17" spans="1:14" x14ac:dyDescent="0.3">
      <c r="A17" s="162">
        <v>128964</v>
      </c>
      <c r="B17" s="159" t="s">
        <v>60</v>
      </c>
      <c r="C17" s="107">
        <v>-5.2326079365393099</v>
      </c>
      <c r="D17" s="107">
        <v>-10.710039836759666</v>
      </c>
      <c r="E17" s="107">
        <v>0.93201071384078726</v>
      </c>
      <c r="F17" s="107">
        <v>-10.506136744092757</v>
      </c>
      <c r="G17" s="107">
        <v>0.49478493233341952</v>
      </c>
      <c r="H17" s="107">
        <v>-9.0424071913813222</v>
      </c>
      <c r="I17" s="107">
        <v>7.614907300880783</v>
      </c>
      <c r="J17" s="107">
        <v>6.8640079917978918</v>
      </c>
      <c r="K17" s="107">
        <v>14.243542435424356</v>
      </c>
      <c r="L17" s="107">
        <v>-10.036606373815676</v>
      </c>
      <c r="M17" s="107">
        <v>18.941733087595843</v>
      </c>
      <c r="N17" s="107">
        <v>6.0210091361569109</v>
      </c>
    </row>
    <row r="18" spans="1:14" x14ac:dyDescent="0.3">
      <c r="A18" s="162">
        <v>555625</v>
      </c>
      <c r="B18" s="159" t="s">
        <v>61</v>
      </c>
      <c r="C18" s="107">
        <v>-0.9650094713892563</v>
      </c>
      <c r="D18" s="107">
        <v>-7.3377261045717628</v>
      </c>
      <c r="E18" s="107">
        <v>-3.9232125286979338</v>
      </c>
      <c r="F18" s="107">
        <v>1.8301646465443855</v>
      </c>
      <c r="G18" s="107">
        <v>4.039775477236585</v>
      </c>
      <c r="H18" s="107">
        <v>1.4757531818914129</v>
      </c>
      <c r="I18" s="107">
        <v>13.449218874035502</v>
      </c>
      <c r="J18" s="107">
        <v>3.3359164673921602</v>
      </c>
      <c r="K18" s="107">
        <v>6.1960939655712366</v>
      </c>
      <c r="L18" s="107">
        <v>2.2876353556108517</v>
      </c>
      <c r="M18" s="107">
        <v>8.3003989527490347</v>
      </c>
      <c r="N18" s="107">
        <v>8.0730478226959939</v>
      </c>
    </row>
    <row r="19" spans="1:14" x14ac:dyDescent="0.3">
      <c r="A19" s="162">
        <v>3584130</v>
      </c>
      <c r="B19" s="159" t="s">
        <v>62</v>
      </c>
      <c r="C19" s="107">
        <v>-2.3855391556638428</v>
      </c>
      <c r="D19" s="107">
        <v>-8.747024498440128</v>
      </c>
      <c r="E19" s="107">
        <v>2.725940733505219E-2</v>
      </c>
      <c r="F19" s="107">
        <v>-3.5599643977356399</v>
      </c>
      <c r="G19" s="107">
        <v>5.0839255125225593</v>
      </c>
      <c r="H19" s="107">
        <v>0.6929275650946537</v>
      </c>
      <c r="I19" s="107">
        <v>5.4150838635973271</v>
      </c>
      <c r="J19" s="107">
        <v>6.174957350481737</v>
      </c>
      <c r="K19" s="107">
        <v>4.5314408717056631</v>
      </c>
      <c r="L19" s="107">
        <v>3.7164761516196236</v>
      </c>
      <c r="M19" s="107">
        <v>6.704480446147107</v>
      </c>
      <c r="N19" s="107">
        <v>13.044290708525732</v>
      </c>
    </row>
    <row r="20" spans="1:14" x14ac:dyDescent="0.3">
      <c r="A20" s="162">
        <v>247556</v>
      </c>
      <c r="B20" s="159" t="s">
        <v>63</v>
      </c>
      <c r="C20" s="107">
        <v>-8.6149077294855729</v>
      </c>
      <c r="D20" s="107">
        <v>-2.7011901812185473</v>
      </c>
      <c r="E20" s="107">
        <v>-1.3163036367388337</v>
      </c>
      <c r="F20" s="107">
        <v>3.9735541308323059</v>
      </c>
      <c r="G20" s="107">
        <v>4.4811118908648995</v>
      </c>
      <c r="H20" s="107">
        <v>10.227961534050884</v>
      </c>
      <c r="I20" s="107">
        <v>4.1915455697284285</v>
      </c>
      <c r="J20" s="107">
        <v>8.0875692715874159</v>
      </c>
      <c r="K20" s="107">
        <v>6.7080835508104659</v>
      </c>
      <c r="L20" s="107">
        <v>5.4812648216455546</v>
      </c>
      <c r="M20" s="107">
        <v>3.0109304513757595</v>
      </c>
      <c r="N20" s="107">
        <v>10.182711159295334</v>
      </c>
    </row>
    <row r="21" spans="1:14" x14ac:dyDescent="0.3">
      <c r="A21" s="162">
        <v>333872</v>
      </c>
      <c r="B21" s="159" t="s">
        <v>70</v>
      </c>
      <c r="C21" s="107">
        <v>4.9587251414337237</v>
      </c>
      <c r="D21" s="107">
        <v>-9.6818061033622165</v>
      </c>
      <c r="E21" s="107">
        <v>-8.5182728085609618</v>
      </c>
      <c r="F21" s="107">
        <v>-1.104496812314367</v>
      </c>
      <c r="G21" s="107">
        <v>-34.948590011318167</v>
      </c>
      <c r="H21" s="107">
        <v>51.250018379019494</v>
      </c>
      <c r="I21" s="107">
        <v>11.166017511001082</v>
      </c>
      <c r="J21" s="107">
        <v>0.40050719251453804</v>
      </c>
      <c r="K21" s="107">
        <v>3.2923101042564866</v>
      </c>
      <c r="L21" s="107">
        <v>2.9720697399228171</v>
      </c>
      <c r="M21" s="107">
        <v>6.5109334439734354</v>
      </c>
      <c r="N21" s="107">
        <v>5.0550222190330238</v>
      </c>
    </row>
    <row r="22" spans="1:14" x14ac:dyDescent="0.3">
      <c r="A22" s="162">
        <v>1216725</v>
      </c>
      <c r="B22" s="159" t="s">
        <v>64</v>
      </c>
      <c r="C22" s="107">
        <v>7.0141617456706715</v>
      </c>
      <c r="D22" s="107">
        <v>2.4261939337636673</v>
      </c>
      <c r="E22" s="107">
        <v>-7.1840140646268482</v>
      </c>
      <c r="F22" s="107">
        <v>-1.6576864963182181</v>
      </c>
      <c r="G22" s="107">
        <v>-2.8297958015062643</v>
      </c>
      <c r="H22" s="107">
        <v>2.6404046913566628</v>
      </c>
      <c r="I22" s="107">
        <v>3.7229780139818915</v>
      </c>
      <c r="J22" s="107">
        <v>7.3991439557414465</v>
      </c>
      <c r="K22" s="107">
        <v>1.5702957103159263</v>
      </c>
      <c r="L22" s="107">
        <v>-0.85421091656044423</v>
      </c>
      <c r="M22" s="107">
        <v>14.037127176762226</v>
      </c>
      <c r="N22" s="107">
        <v>6.3688596196492169</v>
      </c>
    </row>
    <row r="23" spans="1:14" x14ac:dyDescent="0.3">
      <c r="A23" s="162">
        <v>90204</v>
      </c>
      <c r="B23" s="159" t="s">
        <v>65</v>
      </c>
      <c r="C23" s="107">
        <v>-3.6143017023031159</v>
      </c>
      <c r="D23" s="107">
        <v>-15.302443257513721</v>
      </c>
      <c r="E23" s="107">
        <v>-11.583474032064881</v>
      </c>
      <c r="F23" s="107">
        <v>16.482781132691365</v>
      </c>
      <c r="G23" s="107">
        <v>-0.2017682747411341</v>
      </c>
      <c r="H23" s="107">
        <v>-5.4601614601614603</v>
      </c>
      <c r="I23" s="107">
        <v>10.37038137103481</v>
      </c>
      <c r="J23" s="107">
        <v>-6.4747911032172114</v>
      </c>
      <c r="K23" s="107">
        <v>-2.5349964751751624</v>
      </c>
      <c r="L23" s="107">
        <v>-4.9199202893202445</v>
      </c>
      <c r="M23" s="107">
        <v>0.89269080295597092</v>
      </c>
      <c r="N23" s="107">
        <v>26.683798298121165</v>
      </c>
    </row>
    <row r="24" spans="1:14" x14ac:dyDescent="0.3">
      <c r="A24" s="162">
        <v>6098</v>
      </c>
      <c r="B24" s="159" t="s">
        <v>66</v>
      </c>
      <c r="C24" s="107">
        <v>-13.413609633155978</v>
      </c>
      <c r="D24" s="107">
        <v>-2.7166882276843469</v>
      </c>
      <c r="E24" s="107">
        <v>-8.9095744680851059</v>
      </c>
      <c r="F24" s="107">
        <v>5.3649635036496353</v>
      </c>
      <c r="G24" s="157" t="s">
        <v>71</v>
      </c>
      <c r="H24" s="157" t="s">
        <v>71</v>
      </c>
      <c r="I24" s="157" t="s">
        <v>71</v>
      </c>
      <c r="J24" s="157" t="s">
        <v>71</v>
      </c>
      <c r="K24" s="157" t="s">
        <v>71</v>
      </c>
      <c r="L24" s="157" t="s">
        <v>71</v>
      </c>
      <c r="M24" s="157" t="s">
        <v>71</v>
      </c>
      <c r="N24" s="157" t="s">
        <v>71</v>
      </c>
    </row>
    <row r="25" spans="1:14" x14ac:dyDescent="0.3">
      <c r="A25" s="163">
        <v>13342371</v>
      </c>
      <c r="B25" s="159" t="s">
        <v>43</v>
      </c>
      <c r="C25" s="134">
        <v>-2.7704165540205214</v>
      </c>
      <c r="D25" s="134">
        <v>-5.6096972038441102</v>
      </c>
      <c r="E25" s="134">
        <v>-2.8143422623980299</v>
      </c>
      <c r="F25" s="134">
        <v>-1.468221378782548</v>
      </c>
      <c r="G25" s="134">
        <v>2.7381458628492736</v>
      </c>
      <c r="H25" s="134">
        <v>0.66780510828924233</v>
      </c>
      <c r="I25" s="134">
        <v>6.061003023506669</v>
      </c>
      <c r="J25" s="134">
        <v>6.2733424330484056</v>
      </c>
      <c r="K25" s="134">
        <v>4.1909066505585697</v>
      </c>
      <c r="L25" s="134">
        <v>1.2591853661932286</v>
      </c>
      <c r="M25" s="134">
        <v>9.3931031657330646</v>
      </c>
      <c r="N25" s="134">
        <v>12.032436192877952</v>
      </c>
    </row>
    <row r="26" spans="1:14" x14ac:dyDescent="0.3">
      <c r="B26" s="135"/>
      <c r="C26" s="139"/>
      <c r="D26" s="136"/>
    </row>
    <row r="27" spans="1:14" x14ac:dyDescent="0.3">
      <c r="B27" s="125" t="s">
        <v>416</v>
      </c>
      <c r="C27" s="139"/>
      <c r="D27" s="136"/>
    </row>
    <row r="28" spans="1:14" x14ac:dyDescent="0.3">
      <c r="B28" s="125" t="s">
        <v>407</v>
      </c>
      <c r="C28" s="139"/>
      <c r="D28" s="136"/>
    </row>
    <row r="29" spans="1:14" x14ac:dyDescent="0.3">
      <c r="B29" s="125" t="s">
        <v>418</v>
      </c>
      <c r="C29" s="139"/>
      <c r="D29" s="136"/>
    </row>
    <row r="30" spans="1:14" x14ac:dyDescent="0.3">
      <c r="B30" s="135"/>
      <c r="C30" s="139"/>
      <c r="D30" s="136"/>
    </row>
    <row r="31" spans="1:14" x14ac:dyDescent="0.3">
      <c r="B31" s="135"/>
      <c r="C31" s="139"/>
      <c r="D31" s="136"/>
    </row>
    <row r="32" spans="1:14" x14ac:dyDescent="0.3">
      <c r="C32" s="139"/>
      <c r="D32" s="136"/>
    </row>
    <row r="33" spans="3:4" x14ac:dyDescent="0.3">
      <c r="C33" s="139"/>
      <c r="D33" s="136"/>
    </row>
    <row r="34" spans="3:4" x14ac:dyDescent="0.3">
      <c r="C34" s="139"/>
      <c r="D34" s="136"/>
    </row>
    <row r="37" spans="3:4" ht="15" customHeight="1" x14ac:dyDescent="0.3">
      <c r="C37" s="138"/>
    </row>
    <row r="38" spans="3:4" x14ac:dyDescent="0.3">
      <c r="C38" s="161"/>
      <c r="D38" s="137"/>
    </row>
    <row r="39" spans="3:4" x14ac:dyDescent="0.3">
      <c r="C39" s="161"/>
      <c r="D39" s="137"/>
    </row>
    <row r="40" spans="3:4" x14ac:dyDescent="0.3">
      <c r="C40" s="161"/>
      <c r="D40" s="137"/>
    </row>
    <row r="41" spans="3:4" x14ac:dyDescent="0.3">
      <c r="C41" s="161"/>
      <c r="D41" s="137"/>
    </row>
    <row r="42" spans="3:4" x14ac:dyDescent="0.3">
      <c r="C42" s="161"/>
      <c r="D42" s="137"/>
    </row>
    <row r="43" spans="3:4" x14ac:dyDescent="0.3">
      <c r="C43" s="161"/>
      <c r="D43" s="137"/>
    </row>
    <row r="44" spans="3:4" x14ac:dyDescent="0.3">
      <c r="C44" s="161"/>
      <c r="D44" s="137"/>
    </row>
    <row r="45" spans="3:4" x14ac:dyDescent="0.3">
      <c r="C45" s="161"/>
      <c r="D45" s="137"/>
    </row>
    <row r="46" spans="3:4" x14ac:dyDescent="0.3">
      <c r="C46" s="161"/>
      <c r="D46" s="137"/>
    </row>
    <row r="47" spans="3:4" x14ac:dyDescent="0.3">
      <c r="C47" s="161"/>
      <c r="D47" s="137"/>
    </row>
    <row r="48" spans="3:4" x14ac:dyDescent="0.3">
      <c r="C48" s="161"/>
      <c r="D48" s="137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F55-39D4-4A6D-9643-CEDD7C161D47}">
  <sheetPr codeName="Hoja14"/>
  <dimension ref="A2:N48"/>
  <sheetViews>
    <sheetView showGridLines="0" zoomScaleNormal="100" workbookViewId="0">
      <selection activeCell="C1" sqref="C1:E1048576"/>
    </sheetView>
  </sheetViews>
  <sheetFormatPr baseColWidth="10" defaultColWidth="11.44140625" defaultRowHeight="14.4" x14ac:dyDescent="0.3"/>
  <cols>
    <col min="1" max="1" width="7.6640625" style="98" customWidth="1"/>
    <col min="2" max="2" width="30" style="98" customWidth="1"/>
    <col min="3" max="12" width="10.6640625" style="98" customWidth="1"/>
    <col min="13" max="16384" width="11.44140625" style="98"/>
  </cols>
  <sheetData>
    <row r="2" spans="1:14" x14ac:dyDescent="0.3">
      <c r="A2" s="97" t="s">
        <v>16</v>
      </c>
      <c r="I2" s="101"/>
      <c r="J2" s="101"/>
    </row>
    <row r="3" spans="1:14" x14ac:dyDescent="0.3">
      <c r="B3" s="141" t="s">
        <v>502</v>
      </c>
      <c r="I3" s="101"/>
      <c r="J3" s="101"/>
    </row>
    <row r="4" spans="1:14" x14ac:dyDescent="0.3">
      <c r="B4" s="100" t="s">
        <v>73</v>
      </c>
    </row>
    <row r="5" spans="1:14" ht="15" thickBot="1" x14ac:dyDescent="0.35">
      <c r="B5" s="100"/>
    </row>
    <row r="6" spans="1:14" ht="24.75" customHeight="1" thickTop="1" x14ac:dyDescent="0.3">
      <c r="B6" s="103" t="s">
        <v>128</v>
      </c>
      <c r="C6" s="127">
        <v>2011</v>
      </c>
      <c r="D6" s="127">
        <v>2012</v>
      </c>
      <c r="E6" s="127">
        <v>2013</v>
      </c>
      <c r="F6" s="127">
        <v>2014</v>
      </c>
      <c r="G6" s="127">
        <v>2015</v>
      </c>
      <c r="H6" s="127">
        <v>2016</v>
      </c>
      <c r="I6" s="127">
        <v>2017</v>
      </c>
      <c r="J6" s="127">
        <v>2018</v>
      </c>
      <c r="K6" s="127">
        <v>2019</v>
      </c>
      <c r="L6" s="127">
        <v>2020</v>
      </c>
      <c r="M6" s="127">
        <v>2021</v>
      </c>
      <c r="N6" s="127">
        <v>2022</v>
      </c>
    </row>
    <row r="7" spans="1:14" x14ac:dyDescent="0.3">
      <c r="A7" s="164"/>
      <c r="B7" s="159" t="s">
        <v>52</v>
      </c>
      <c r="C7" s="166">
        <v>1.1496488651862946</v>
      </c>
      <c r="D7" s="166">
        <v>1.0728186666592849</v>
      </c>
      <c r="E7" s="166">
        <v>1.0801558798830417</v>
      </c>
      <c r="F7" s="166">
        <v>1.0628330290283052</v>
      </c>
      <c r="G7" s="166">
        <v>1.0192331853733632</v>
      </c>
      <c r="H7" s="166">
        <v>0.9162938130701862</v>
      </c>
      <c r="I7" s="166">
        <v>0.91569724734381197</v>
      </c>
      <c r="J7" s="166">
        <v>0.92125674315882566</v>
      </c>
      <c r="K7" s="166">
        <v>0.93276709297268245</v>
      </c>
      <c r="L7" s="166">
        <v>1.0932543625884328</v>
      </c>
      <c r="M7" s="167">
        <v>1.059227809102997</v>
      </c>
      <c r="N7" s="167">
        <v>1.0490073579651453</v>
      </c>
    </row>
    <row r="8" spans="1:14" x14ac:dyDescent="0.3">
      <c r="A8" s="164"/>
      <c r="B8" s="159" t="s">
        <v>53</v>
      </c>
      <c r="C8" s="169">
        <v>0.96532509974123981</v>
      </c>
      <c r="D8" s="169">
        <v>0.97867376946545348</v>
      </c>
      <c r="E8" s="169">
        <v>0.92827825732535618</v>
      </c>
      <c r="F8" s="169">
        <v>0.93060135419598045</v>
      </c>
      <c r="G8" s="169">
        <v>0.91839110082117825</v>
      </c>
      <c r="H8" s="169">
        <v>0.90656100206299939</v>
      </c>
      <c r="I8" s="169">
        <v>0.87808234602274315</v>
      </c>
      <c r="J8" s="169">
        <v>0.92151865306234926</v>
      </c>
      <c r="K8" s="169">
        <v>0.94245879610732519</v>
      </c>
      <c r="L8" s="169">
        <v>0.95713712575870147</v>
      </c>
      <c r="M8" s="170">
        <v>1.0192167930611318</v>
      </c>
      <c r="N8" s="170">
        <v>1.0706194958531308</v>
      </c>
    </row>
    <row r="9" spans="1:14" x14ac:dyDescent="0.3">
      <c r="A9" s="164"/>
      <c r="B9" s="159" t="s">
        <v>54</v>
      </c>
      <c r="C9" s="169">
        <v>0.97481495994757816</v>
      </c>
      <c r="D9" s="169">
        <v>0.9169512499038075</v>
      </c>
      <c r="E9" s="169">
        <v>0.88459198756119706</v>
      </c>
      <c r="F9" s="169">
        <v>0.82987042208678186</v>
      </c>
      <c r="G9" s="169">
        <v>0.74151919331478866</v>
      </c>
      <c r="H9" s="169">
        <v>0.74381283089118966</v>
      </c>
      <c r="I9" s="169">
        <v>0.80773550333308064</v>
      </c>
      <c r="J9" s="169">
        <v>0.81141014379577781</v>
      </c>
      <c r="K9" s="169">
        <v>0.82492843381769232</v>
      </c>
      <c r="L9" s="169">
        <v>0.91043307086614178</v>
      </c>
      <c r="M9" s="170">
        <v>0.87164852131122983</v>
      </c>
      <c r="N9" s="170">
        <v>0.84371268745728512</v>
      </c>
    </row>
    <row r="10" spans="1:14" x14ac:dyDescent="0.3">
      <c r="A10" s="164"/>
      <c r="B10" s="159" t="s">
        <v>67</v>
      </c>
      <c r="C10" s="169">
        <v>0.36297248776277607</v>
      </c>
      <c r="D10" s="169">
        <v>0.34615480261735082</v>
      </c>
      <c r="E10" s="169">
        <v>0.33496293792325982</v>
      </c>
      <c r="F10" s="169">
        <v>0.31827438776796951</v>
      </c>
      <c r="G10" s="169">
        <v>0.31529791617146025</v>
      </c>
      <c r="H10" s="169">
        <v>0.31705851450870931</v>
      </c>
      <c r="I10" s="169">
        <v>0.36171811468821569</v>
      </c>
      <c r="J10" s="169">
        <v>0.39265389815084811</v>
      </c>
      <c r="K10" s="169">
        <v>0.39558215807244029</v>
      </c>
      <c r="L10" s="169">
        <v>0.52583779932806352</v>
      </c>
      <c r="M10" s="170">
        <v>0.48165279292429081</v>
      </c>
      <c r="N10" s="170">
        <v>0.46301887312759549</v>
      </c>
    </row>
    <row r="11" spans="1:14" x14ac:dyDescent="0.3">
      <c r="A11" s="164"/>
      <c r="B11" s="159" t="s">
        <v>55</v>
      </c>
      <c r="C11" s="169">
        <v>0.59851219339761497</v>
      </c>
      <c r="D11" s="169">
        <v>0.53950034301809091</v>
      </c>
      <c r="E11" s="169">
        <v>0.5197268719840068</v>
      </c>
      <c r="F11" s="169">
        <v>0.49089055580382052</v>
      </c>
      <c r="G11" s="169">
        <v>0.49795152262868037</v>
      </c>
      <c r="H11" s="169">
        <v>0.47274178882344864</v>
      </c>
      <c r="I11" s="169">
        <v>0.49869260238559404</v>
      </c>
      <c r="J11" s="169">
        <v>0.46905285428038956</v>
      </c>
      <c r="K11" s="169">
        <v>0.46600269252028714</v>
      </c>
      <c r="L11" s="169">
        <v>0.56420051281300743</v>
      </c>
      <c r="M11" s="170">
        <v>0.55922277547527444</v>
      </c>
      <c r="N11" s="170">
        <v>0.55404026349041613</v>
      </c>
    </row>
    <row r="12" spans="1:14" x14ac:dyDescent="0.3">
      <c r="A12" s="164"/>
      <c r="B12" s="159" t="s">
        <v>56</v>
      </c>
      <c r="C12" s="169">
        <v>1.1235071148769527</v>
      </c>
      <c r="D12" s="169">
        <v>1.0370042326434985</v>
      </c>
      <c r="E12" s="169">
        <v>0.92643049018474644</v>
      </c>
      <c r="F12" s="169">
        <v>0.84331122141076986</v>
      </c>
      <c r="G12" s="169">
        <v>0.83756590828067234</v>
      </c>
      <c r="H12" s="169">
        <v>0.83167371813373925</v>
      </c>
      <c r="I12" s="169">
        <v>0.82403946475420631</v>
      </c>
      <c r="J12" s="169">
        <v>0.85752378202781254</v>
      </c>
      <c r="K12" s="169">
        <v>0.83922165238123014</v>
      </c>
      <c r="L12" s="169">
        <v>0.93559140171874033</v>
      </c>
      <c r="M12" s="170">
        <v>0.96208124440633647</v>
      </c>
      <c r="N12" s="170">
        <v>0.90185931023415811</v>
      </c>
    </row>
    <row r="13" spans="1:14" x14ac:dyDescent="0.3">
      <c r="A13" s="164"/>
      <c r="B13" s="159" t="s">
        <v>57</v>
      </c>
      <c r="C13" s="169">
        <v>1.0524176194348887</v>
      </c>
      <c r="D13" s="169">
        <v>1.1679990133427611</v>
      </c>
      <c r="E13" s="169">
        <v>1.030040620650879</v>
      </c>
      <c r="F13" s="169">
        <v>1.0210495087296709</v>
      </c>
      <c r="G13" s="169">
        <v>1.0064927245620592</v>
      </c>
      <c r="H13" s="169">
        <v>1.1076560383097362</v>
      </c>
      <c r="I13" s="169">
        <v>1.2188155187549057</v>
      </c>
      <c r="J13" s="169">
        <v>1.3026691498022123</v>
      </c>
      <c r="K13" s="169">
        <v>1.3393702018174252</v>
      </c>
      <c r="L13" s="169">
        <v>1.3835034296055451</v>
      </c>
      <c r="M13" s="170">
        <v>1.3694855409803577</v>
      </c>
      <c r="N13" s="170">
        <v>1.3499055423137334</v>
      </c>
    </row>
    <row r="14" spans="1:14" x14ac:dyDescent="0.3">
      <c r="A14" s="164"/>
      <c r="B14" s="159" t="s">
        <v>68</v>
      </c>
      <c r="C14" s="169">
        <v>0.67797295071336372</v>
      </c>
      <c r="D14" s="169">
        <v>0.62499127427091195</v>
      </c>
      <c r="E14" s="169">
        <v>0.55669127420078757</v>
      </c>
      <c r="F14" s="169">
        <v>0.54539317961019806</v>
      </c>
      <c r="G14" s="169">
        <v>0.54690418551660325</v>
      </c>
      <c r="H14" s="169">
        <v>0.56433213272273697</v>
      </c>
      <c r="I14" s="169">
        <v>0.57371392409796995</v>
      </c>
      <c r="J14" s="169">
        <v>0.52804688105699349</v>
      </c>
      <c r="K14" s="169">
        <v>0.59672131704314457</v>
      </c>
      <c r="L14" s="169">
        <v>0.66357235952010607</v>
      </c>
      <c r="M14" s="170">
        <v>0.80341810851831919</v>
      </c>
      <c r="N14" s="170">
        <v>0.67192793336003809</v>
      </c>
    </row>
    <row r="15" spans="1:14" x14ac:dyDescent="0.3">
      <c r="A15" s="164"/>
      <c r="B15" s="159" t="s">
        <v>58</v>
      </c>
      <c r="C15" s="169">
        <v>1.5603911602013179</v>
      </c>
      <c r="D15" s="169">
        <v>1.5462533999561086</v>
      </c>
      <c r="E15" s="169">
        <v>1.5405153077226172</v>
      </c>
      <c r="F15" s="169">
        <v>1.5020990355958179</v>
      </c>
      <c r="G15" s="169">
        <v>1.5193343937115837</v>
      </c>
      <c r="H15" s="169">
        <v>1.4593557728194047</v>
      </c>
      <c r="I15" s="169">
        <v>1.4790355852467443</v>
      </c>
      <c r="J15" s="169">
        <v>1.5333806948952646</v>
      </c>
      <c r="K15" s="169">
        <v>1.5092379172365173</v>
      </c>
      <c r="L15" s="169">
        <v>1.7036774333645517</v>
      </c>
      <c r="M15" s="170">
        <v>1.7797346035908888</v>
      </c>
      <c r="N15" s="170">
        <v>1.8918910497924966</v>
      </c>
    </row>
    <row r="16" spans="1:14" x14ac:dyDescent="0.3">
      <c r="A16" s="164"/>
      <c r="B16" s="159" t="s">
        <v>69</v>
      </c>
      <c r="C16" s="169">
        <v>1.0474355103649493</v>
      </c>
      <c r="D16" s="169">
        <v>1.0591955925805947</v>
      </c>
      <c r="E16" s="169">
        <v>1.0574207695927509</v>
      </c>
      <c r="F16" s="169">
        <v>1.0486140275942493</v>
      </c>
      <c r="G16" s="169">
        <v>1.0115204533847477</v>
      </c>
      <c r="H16" s="169">
        <v>1.0056471979752373</v>
      </c>
      <c r="I16" s="169">
        <v>1.0035950180417881</v>
      </c>
      <c r="J16" s="169">
        <v>1.0508443339419575</v>
      </c>
      <c r="K16" s="169">
        <v>1.0933887207361741</v>
      </c>
      <c r="L16" s="169">
        <v>1.1808519831218147</v>
      </c>
      <c r="M16" s="170">
        <v>1.2026215988190563</v>
      </c>
      <c r="N16" s="170">
        <v>1.1749220072923188</v>
      </c>
    </row>
    <row r="17" spans="1:14" x14ac:dyDescent="0.3">
      <c r="A17" s="164"/>
      <c r="B17" s="159" t="s">
        <v>60</v>
      </c>
      <c r="C17" s="169">
        <v>0.81089485669739048</v>
      </c>
      <c r="D17" s="169">
        <v>0.75264885138302862</v>
      </c>
      <c r="E17" s="169">
        <v>0.75915951497514167</v>
      </c>
      <c r="F17" s="169">
        <v>0.68059178221062966</v>
      </c>
      <c r="G17" s="169">
        <v>0.65074271599794797</v>
      </c>
      <c r="H17" s="169">
        <v>0.57304924158601089</v>
      </c>
      <c r="I17" s="169">
        <v>0.58406782612193797</v>
      </c>
      <c r="J17" s="169">
        <v>0.6069758170282723</v>
      </c>
      <c r="K17" s="169">
        <v>0.68030904742670129</v>
      </c>
      <c r="L17" s="169">
        <v>0.66348861388913838</v>
      </c>
      <c r="M17" s="170">
        <v>0.74105254534683052</v>
      </c>
      <c r="N17" s="170">
        <v>0.70150079200342186</v>
      </c>
    </row>
    <row r="18" spans="1:14" x14ac:dyDescent="0.3">
      <c r="A18" s="164"/>
      <c r="B18" s="159" t="s">
        <v>61</v>
      </c>
      <c r="C18" s="169">
        <v>0.94403795180644035</v>
      </c>
      <c r="D18" s="169">
        <v>0.90392912516748325</v>
      </c>
      <c r="E18" s="169">
        <v>0.86849374358787734</v>
      </c>
      <c r="F18" s="169">
        <v>0.87992635947828857</v>
      </c>
      <c r="G18" s="169">
        <v>0.87580021976842792</v>
      </c>
      <c r="H18" s="169">
        <v>0.86472650755503067</v>
      </c>
      <c r="I18" s="169">
        <v>0.94648495702565538</v>
      </c>
      <c r="J18" s="169">
        <v>0.94629236146773665</v>
      </c>
      <c r="K18" s="169">
        <v>0.97684191316069735</v>
      </c>
      <c r="L18" s="169">
        <v>1.0942994210452088</v>
      </c>
      <c r="M18" s="170">
        <v>1.0990693142498733</v>
      </c>
      <c r="N18" s="170">
        <v>1.0755382592506821</v>
      </c>
    </row>
    <row r="19" spans="1:14" x14ac:dyDescent="0.3">
      <c r="A19" s="164"/>
      <c r="B19" s="159" t="s">
        <v>62</v>
      </c>
      <c r="C19" s="169">
        <v>1.8959544763856684</v>
      </c>
      <c r="D19" s="169">
        <v>1.7600689076949547</v>
      </c>
      <c r="E19" s="169">
        <v>1.7876862693363242</v>
      </c>
      <c r="F19" s="169">
        <v>1.7034944856500345</v>
      </c>
      <c r="G19" s="169">
        <v>1.7049276765753121</v>
      </c>
      <c r="H19" s="169">
        <v>1.6504249948264968</v>
      </c>
      <c r="I19" s="169">
        <v>1.660022553380333</v>
      </c>
      <c r="J19" s="169">
        <v>1.6950715383396273</v>
      </c>
      <c r="K19" s="169">
        <v>1.6937899978906887</v>
      </c>
      <c r="L19" s="169">
        <v>1.9467097649991303</v>
      </c>
      <c r="M19" s="170">
        <v>1.9340710376271075</v>
      </c>
      <c r="N19" s="170">
        <v>1.9601793704701589</v>
      </c>
    </row>
    <row r="20" spans="1:14" x14ac:dyDescent="0.3">
      <c r="A20" s="164"/>
      <c r="B20" s="159" t="s">
        <v>63</v>
      </c>
      <c r="C20" s="169">
        <v>0.85945589284562318</v>
      </c>
      <c r="D20" s="169">
        <v>0.85923443972828362</v>
      </c>
      <c r="E20" s="169">
        <v>0.84526858726108889</v>
      </c>
      <c r="F20" s="169">
        <v>0.87393136543081107</v>
      </c>
      <c r="G20" s="169">
        <v>0.85644791660601316</v>
      </c>
      <c r="H20" s="169">
        <v>0.91646218226740661</v>
      </c>
      <c r="I20" s="169">
        <v>0.91817091269989526</v>
      </c>
      <c r="J20" s="169">
        <v>0.9747708100110436</v>
      </c>
      <c r="K20" s="169">
        <v>1.0007317620303688</v>
      </c>
      <c r="L20" s="169">
        <v>1.1479028415320256</v>
      </c>
      <c r="M20" s="170">
        <v>1.0912196453505878</v>
      </c>
      <c r="N20" s="170">
        <v>1.0813154139709111</v>
      </c>
    </row>
    <row r="21" spans="1:14" x14ac:dyDescent="0.3">
      <c r="A21" s="164"/>
      <c r="B21" s="159" t="s">
        <v>70</v>
      </c>
      <c r="C21" s="169">
        <v>2.1393968173285716</v>
      </c>
      <c r="D21" s="169">
        <v>2.0061507915497128</v>
      </c>
      <c r="E21" s="169">
        <v>1.8387718114202272</v>
      </c>
      <c r="F21" s="169">
        <v>1.7904601874561668</v>
      </c>
      <c r="G21" s="169">
        <v>1.1239470622184136</v>
      </c>
      <c r="H21" s="169">
        <v>1.6464701454776944</v>
      </c>
      <c r="I21" s="169">
        <v>1.7567013780733824</v>
      </c>
      <c r="J21" s="169">
        <v>1.7167447645587173</v>
      </c>
      <c r="K21" s="169">
        <v>1.7044614252294439</v>
      </c>
      <c r="L21" s="169">
        <v>1.9340904741478866</v>
      </c>
      <c r="M21" s="170">
        <v>1.9147639871309425</v>
      </c>
      <c r="N21" s="170">
        <v>1.814234730766727</v>
      </c>
    </row>
    <row r="22" spans="1:14" x14ac:dyDescent="0.3">
      <c r="A22" s="164"/>
      <c r="B22" s="159" t="s">
        <v>64</v>
      </c>
      <c r="C22" s="169">
        <v>2.1786849114083844</v>
      </c>
      <c r="D22" s="169">
        <v>2.2877566092512933</v>
      </c>
      <c r="E22" s="169">
        <v>2.1536926751924641</v>
      </c>
      <c r="F22" s="169">
        <v>2.0821395988848228</v>
      </c>
      <c r="G22" s="169">
        <v>1.95196874323073</v>
      </c>
      <c r="H22" s="169">
        <v>1.9412071820142109</v>
      </c>
      <c r="I22" s="169">
        <v>1.9398764790328622</v>
      </c>
      <c r="J22" s="169">
        <v>2.0179213485372278</v>
      </c>
      <c r="K22" s="169">
        <v>1.9900228120210091</v>
      </c>
      <c r="L22" s="169">
        <v>2.2003432676233516</v>
      </c>
      <c r="M22" s="170">
        <v>2.3243111903748277</v>
      </c>
      <c r="N22" s="170">
        <v>2.2341729635657481</v>
      </c>
    </row>
    <row r="23" spans="1:14" x14ac:dyDescent="0.3">
      <c r="A23" s="164"/>
      <c r="B23" s="159" t="s">
        <v>65</v>
      </c>
      <c r="C23" s="169">
        <v>1.0346837914672764</v>
      </c>
      <c r="D23" s="169">
        <v>0.90753031321759225</v>
      </c>
      <c r="E23" s="169">
        <v>0.81199833226913443</v>
      </c>
      <c r="F23" s="169">
        <v>0.92765333432811259</v>
      </c>
      <c r="G23" s="169">
        <v>0.89400114873970005</v>
      </c>
      <c r="H23" s="169">
        <v>0.84023274357153821</v>
      </c>
      <c r="I23" s="169">
        <v>0.89584493284508004</v>
      </c>
      <c r="J23" s="169">
        <v>0.80800427234278804</v>
      </c>
      <c r="K23" s="169">
        <v>0.76787495466086331</v>
      </c>
      <c r="L23" s="169">
        <v>0.79385591118358012</v>
      </c>
      <c r="M23" s="170">
        <v>0.75442798507930509</v>
      </c>
      <c r="N23" s="170">
        <v>0.86643012644314688</v>
      </c>
    </row>
    <row r="24" spans="1:14" x14ac:dyDescent="0.3">
      <c r="A24" s="164"/>
      <c r="B24" s="159" t="s">
        <v>66</v>
      </c>
      <c r="C24" s="169">
        <v>0.10330474967976196</v>
      </c>
      <c r="D24" s="169">
        <v>0.10390618873965041</v>
      </c>
      <c r="E24" s="169">
        <v>9.3067332856674609E-2</v>
      </c>
      <c r="F24" s="169">
        <v>9.7897326829903486E-2</v>
      </c>
      <c r="G24" s="171" t="s">
        <v>71</v>
      </c>
      <c r="H24" s="171" t="s">
        <v>71</v>
      </c>
      <c r="I24" s="171" t="s">
        <v>71</v>
      </c>
      <c r="J24" s="171" t="s">
        <v>71</v>
      </c>
      <c r="K24" s="171" t="s">
        <v>71</v>
      </c>
      <c r="L24" s="171" t="s">
        <v>71</v>
      </c>
      <c r="M24" s="170">
        <v>0.27332549180928772</v>
      </c>
      <c r="N24" s="170" t="s">
        <v>71</v>
      </c>
    </row>
    <row r="25" spans="1:14" x14ac:dyDescent="0.3">
      <c r="A25" s="172"/>
      <c r="B25" s="159" t="s">
        <v>43</v>
      </c>
      <c r="C25" s="173">
        <v>1.3334074413191661</v>
      </c>
      <c r="D25" s="173">
        <v>1.2984722200670349</v>
      </c>
      <c r="E25" s="173">
        <v>1.2748203398332676</v>
      </c>
      <c r="F25" s="173">
        <v>1.2415898385447333</v>
      </c>
      <c r="G25" s="173">
        <v>1.2217702199812261</v>
      </c>
      <c r="H25" s="173">
        <v>1.1898358787530734</v>
      </c>
      <c r="I25" s="173">
        <v>1.2097669489338421</v>
      </c>
      <c r="J25" s="173">
        <v>1.2414819343461319</v>
      </c>
      <c r="K25" s="173">
        <v>1.2502520648118487</v>
      </c>
      <c r="L25" s="173">
        <v>1.4104014440213632</v>
      </c>
      <c r="M25" s="174">
        <v>1.4292881752540929</v>
      </c>
      <c r="N25" s="174">
        <v>1.4353152943046412</v>
      </c>
    </row>
    <row r="26" spans="1:14" x14ac:dyDescent="0.3">
      <c r="B26" s="135"/>
      <c r="C26" s="139"/>
      <c r="D26" s="136"/>
    </row>
    <row r="27" spans="1:14" x14ac:dyDescent="0.3">
      <c r="B27" s="125" t="s">
        <v>498</v>
      </c>
      <c r="C27" s="139"/>
      <c r="D27" s="136"/>
    </row>
    <row r="28" spans="1:14" x14ac:dyDescent="0.3">
      <c r="B28" s="125" t="s">
        <v>407</v>
      </c>
      <c r="C28" s="139"/>
      <c r="D28" s="136"/>
    </row>
    <row r="29" spans="1:14" x14ac:dyDescent="0.3">
      <c r="B29" s="135"/>
      <c r="C29" s="139"/>
      <c r="D29" s="136"/>
    </row>
    <row r="30" spans="1:14" x14ac:dyDescent="0.3">
      <c r="B30" s="135"/>
      <c r="C30" s="139"/>
      <c r="D30" s="136"/>
    </row>
    <row r="31" spans="1:14" x14ac:dyDescent="0.3">
      <c r="B31" s="135"/>
      <c r="C31" s="139"/>
      <c r="D31" s="136"/>
    </row>
    <row r="32" spans="1:14" x14ac:dyDescent="0.3">
      <c r="C32" s="139"/>
      <c r="D32" s="136"/>
    </row>
    <row r="33" spans="3:4" x14ac:dyDescent="0.3">
      <c r="C33" s="139"/>
      <c r="D33" s="136"/>
    </row>
    <row r="34" spans="3:4" x14ac:dyDescent="0.3">
      <c r="C34" s="139"/>
      <c r="D34" s="136"/>
    </row>
    <row r="37" spans="3:4" ht="15" customHeight="1" x14ac:dyDescent="0.3">
      <c r="C37" s="138"/>
    </row>
    <row r="38" spans="3:4" x14ac:dyDescent="0.3">
      <c r="C38" s="161"/>
      <c r="D38" s="137"/>
    </row>
    <row r="39" spans="3:4" x14ac:dyDescent="0.3">
      <c r="C39" s="161"/>
      <c r="D39" s="137"/>
    </row>
    <row r="40" spans="3:4" x14ac:dyDescent="0.3">
      <c r="C40" s="161"/>
      <c r="D40" s="137"/>
    </row>
    <row r="41" spans="3:4" x14ac:dyDescent="0.3">
      <c r="C41" s="161"/>
      <c r="D41" s="137"/>
    </row>
    <row r="42" spans="3:4" x14ac:dyDescent="0.3">
      <c r="C42" s="161"/>
      <c r="D42" s="137"/>
    </row>
    <row r="43" spans="3:4" x14ac:dyDescent="0.3">
      <c r="C43" s="161"/>
      <c r="D43" s="137"/>
    </row>
    <row r="44" spans="3:4" x14ac:dyDescent="0.3">
      <c r="C44" s="161"/>
      <c r="D44" s="137"/>
    </row>
    <row r="45" spans="3:4" x14ac:dyDescent="0.3">
      <c r="C45" s="161"/>
      <c r="D45" s="137"/>
    </row>
    <row r="46" spans="3:4" x14ac:dyDescent="0.3">
      <c r="C46" s="161"/>
      <c r="D46" s="137"/>
    </row>
    <row r="47" spans="3:4" x14ac:dyDescent="0.3">
      <c r="C47" s="161"/>
      <c r="D47" s="137"/>
    </row>
    <row r="48" spans="3:4" x14ac:dyDescent="0.3">
      <c r="C48" s="161"/>
      <c r="D48" s="137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ADC5-6F10-466A-8AF2-9DA8E6A879EA}">
  <sheetPr codeName="Hoja15"/>
  <dimension ref="A2:O30"/>
  <sheetViews>
    <sheetView showGridLines="0" topLeftCell="A15" zoomScaleNormal="100" workbookViewId="0">
      <selection activeCell="E29" sqref="E29"/>
    </sheetView>
  </sheetViews>
  <sheetFormatPr baseColWidth="10" defaultColWidth="11.44140625" defaultRowHeight="14.4" x14ac:dyDescent="0.3"/>
  <cols>
    <col min="1" max="1" width="7.6640625" style="98" customWidth="1"/>
    <col min="2" max="2" width="28.6640625" style="98" customWidth="1"/>
    <col min="3" max="12" width="10.6640625" style="98" customWidth="1"/>
    <col min="13" max="16384" width="11.44140625" style="98"/>
  </cols>
  <sheetData>
    <row r="2" spans="1:15" x14ac:dyDescent="0.3">
      <c r="A2" s="97" t="s">
        <v>74</v>
      </c>
      <c r="I2" s="101"/>
      <c r="J2" s="101"/>
    </row>
    <row r="3" spans="1:15" x14ac:dyDescent="0.3">
      <c r="B3" s="141" t="s">
        <v>502</v>
      </c>
      <c r="I3" s="101"/>
      <c r="J3" s="101"/>
    </row>
    <row r="4" spans="1:15" x14ac:dyDescent="0.3">
      <c r="B4" s="100" t="s">
        <v>75</v>
      </c>
    </row>
    <row r="5" spans="1:15" ht="15" thickBot="1" x14ac:dyDescent="0.35">
      <c r="B5" s="100"/>
    </row>
    <row r="6" spans="1:15" ht="36" customHeight="1" thickTop="1" x14ac:dyDescent="0.3">
      <c r="B6" s="103" t="s">
        <v>128</v>
      </c>
      <c r="C6" s="127">
        <v>2011</v>
      </c>
      <c r="D6" s="127">
        <v>2012</v>
      </c>
      <c r="E6" s="127">
        <v>2013</v>
      </c>
      <c r="F6" s="127">
        <v>2014</v>
      </c>
      <c r="G6" s="127">
        <v>2015</v>
      </c>
      <c r="H6" s="127">
        <v>2016</v>
      </c>
      <c r="I6" s="127">
        <v>2017</v>
      </c>
      <c r="J6" s="127">
        <v>2018</v>
      </c>
      <c r="K6" s="127">
        <v>2019</v>
      </c>
      <c r="L6" s="127">
        <v>2020</v>
      </c>
      <c r="M6" s="127">
        <v>2021</v>
      </c>
      <c r="N6" s="127">
        <v>2022</v>
      </c>
      <c r="O6" s="101"/>
    </row>
    <row r="7" spans="1:15" x14ac:dyDescent="0.3">
      <c r="A7" s="164"/>
      <c r="B7" s="159" t="s">
        <v>52</v>
      </c>
      <c r="C7" s="107">
        <v>197.35663168258796</v>
      </c>
      <c r="D7" s="107">
        <v>176.59980424984209</v>
      </c>
      <c r="E7" s="107">
        <v>175.41608324240181</v>
      </c>
      <c r="F7" s="107">
        <v>174.68311617021919</v>
      </c>
      <c r="G7" s="107">
        <v>175.80280188837409</v>
      </c>
      <c r="H7" s="107">
        <v>161.80454015832584</v>
      </c>
      <c r="I7" s="107">
        <v>169.34460306747715</v>
      </c>
      <c r="J7" s="107">
        <v>175.9906916578349</v>
      </c>
      <c r="K7" s="107">
        <v>182.09369254118096</v>
      </c>
      <c r="L7" s="107">
        <v>181</v>
      </c>
      <c r="M7" s="107">
        <v>200.25594737753909</v>
      </c>
      <c r="N7" s="107">
        <v>220.48211416597985</v>
      </c>
    </row>
    <row r="8" spans="1:15" x14ac:dyDescent="0.3">
      <c r="A8" s="164"/>
      <c r="B8" s="159" t="s">
        <v>53</v>
      </c>
      <c r="C8" s="107">
        <v>239.58434054858955</v>
      </c>
      <c r="D8" s="107">
        <v>233.30200711552664</v>
      </c>
      <c r="E8" s="107">
        <v>223.36480322636967</v>
      </c>
      <c r="F8" s="107">
        <v>226.44530667738687</v>
      </c>
      <c r="G8" s="107">
        <v>228.58020492792417</v>
      </c>
      <c r="H8" s="107">
        <v>235.5372340183151</v>
      </c>
      <c r="I8" s="107">
        <v>237.85792353049371</v>
      </c>
      <c r="J8" s="107">
        <v>258.21424255529047</v>
      </c>
      <c r="K8" s="107">
        <v>270.79036970306106</v>
      </c>
      <c r="L8" s="107">
        <v>269.39999999999998</v>
      </c>
      <c r="M8" s="107">
        <v>294.67483559959027</v>
      </c>
      <c r="N8" s="107">
        <v>331.3710900270213</v>
      </c>
    </row>
    <row r="9" spans="1:15" x14ac:dyDescent="0.3">
      <c r="A9" s="164"/>
      <c r="B9" s="159" t="s">
        <v>54</v>
      </c>
      <c r="C9" s="107">
        <v>202.87988064521531</v>
      </c>
      <c r="D9" s="107">
        <v>182.95933635071347</v>
      </c>
      <c r="E9" s="107">
        <v>172.83935518164327</v>
      </c>
      <c r="F9" s="107">
        <v>162.81046619737018</v>
      </c>
      <c r="G9" s="107">
        <v>151.91328326515287</v>
      </c>
      <c r="H9" s="107">
        <v>155.59333507551992</v>
      </c>
      <c r="I9" s="107">
        <v>177.20614435804353</v>
      </c>
      <c r="J9" s="107">
        <v>184.00163250640506</v>
      </c>
      <c r="K9" s="107">
        <v>191.75835433743219</v>
      </c>
      <c r="L9" s="107">
        <v>193.1</v>
      </c>
      <c r="M9" s="107">
        <v>202.52493314487688</v>
      </c>
      <c r="N9" s="107">
        <v>216.52713011882472</v>
      </c>
    </row>
    <row r="10" spans="1:15" x14ac:dyDescent="0.3">
      <c r="A10" s="164"/>
      <c r="B10" s="159" t="s">
        <v>67</v>
      </c>
      <c r="C10" s="107">
        <v>87.468597552069639</v>
      </c>
      <c r="D10" s="107">
        <v>81.426431783483437</v>
      </c>
      <c r="E10" s="107">
        <v>78.169484945216112</v>
      </c>
      <c r="F10" s="107">
        <v>76.160004283916578</v>
      </c>
      <c r="G10" s="107">
        <v>78.901130611121289</v>
      </c>
      <c r="H10" s="107">
        <v>82.716684335191147</v>
      </c>
      <c r="I10" s="107">
        <v>98.044261673591095</v>
      </c>
      <c r="J10" s="107">
        <v>109.34173651599625</v>
      </c>
      <c r="K10" s="107">
        <v>112.04751598598091</v>
      </c>
      <c r="L10" s="107">
        <v>110.1</v>
      </c>
      <c r="M10" s="107">
        <v>119.76788432267885</v>
      </c>
      <c r="N10" s="107">
        <v>136.0129344440036</v>
      </c>
    </row>
    <row r="11" spans="1:15" x14ac:dyDescent="0.3">
      <c r="A11" s="164"/>
      <c r="B11" s="159" t="s">
        <v>55</v>
      </c>
      <c r="C11" s="107">
        <v>117.15031690200267</v>
      </c>
      <c r="D11" s="107">
        <v>101.05713518467374</v>
      </c>
      <c r="E11" s="107">
        <v>96.315703104917233</v>
      </c>
      <c r="F11" s="107">
        <v>91.102674017417669</v>
      </c>
      <c r="G11" s="107">
        <v>95.003689308524883</v>
      </c>
      <c r="H11" s="107">
        <v>92.699731590617347</v>
      </c>
      <c r="I11" s="107">
        <v>101.92275953509079</v>
      </c>
      <c r="J11" s="107">
        <v>98.233160323427072</v>
      </c>
      <c r="K11" s="107">
        <v>99.031850518981258</v>
      </c>
      <c r="L11" s="107">
        <v>98</v>
      </c>
      <c r="M11" s="107">
        <v>106.19513938941201</v>
      </c>
      <c r="N11" s="107">
        <v>122.78200267809756</v>
      </c>
    </row>
    <row r="12" spans="1:15" x14ac:dyDescent="0.3">
      <c r="A12" s="164"/>
      <c r="B12" s="159" t="s">
        <v>56</v>
      </c>
      <c r="C12" s="107">
        <v>239.73230284466263</v>
      </c>
      <c r="D12" s="107">
        <v>213.4488726625533</v>
      </c>
      <c r="E12" s="107">
        <v>186.98367819919869</v>
      </c>
      <c r="F12" s="107">
        <v>173.69677947598254</v>
      </c>
      <c r="G12" s="107">
        <v>177.06482231997654</v>
      </c>
      <c r="H12" s="107">
        <v>182.17608239124488</v>
      </c>
      <c r="I12" s="107">
        <v>187.64664062782415</v>
      </c>
      <c r="J12" s="107">
        <v>202.86382624950301</v>
      </c>
      <c r="K12" s="107">
        <v>204.52432386913387</v>
      </c>
      <c r="L12" s="107">
        <v>203.8</v>
      </c>
      <c r="M12" s="107">
        <v>228.29712045025315</v>
      </c>
      <c r="N12" s="107">
        <v>235.4072142428513</v>
      </c>
    </row>
    <row r="13" spans="1:15" x14ac:dyDescent="0.3">
      <c r="A13" s="164"/>
      <c r="B13" s="159" t="s">
        <v>57</v>
      </c>
      <c r="C13" s="107">
        <v>226.00343752410123</v>
      </c>
      <c r="D13" s="107">
        <v>244.3504540808311</v>
      </c>
      <c r="E13" s="107">
        <v>211.86440677966101</v>
      </c>
      <c r="F13" s="107">
        <v>211.97142437538602</v>
      </c>
      <c r="G13" s="107">
        <v>217.57235078316697</v>
      </c>
      <c r="H13" s="107">
        <v>248.19470545129602</v>
      </c>
      <c r="I13" s="107">
        <v>281.94722985631398</v>
      </c>
      <c r="J13" s="107">
        <v>316.40757079102826</v>
      </c>
      <c r="K13" s="107">
        <v>333.33929877235425</v>
      </c>
      <c r="L13" s="107">
        <v>335.5</v>
      </c>
      <c r="M13" s="107">
        <v>334.53878459577874</v>
      </c>
      <c r="N13" s="107">
        <v>364.04484097058582</v>
      </c>
    </row>
    <row r="14" spans="1:15" x14ac:dyDescent="0.3">
      <c r="A14" s="164"/>
      <c r="B14" s="159" t="s">
        <v>68</v>
      </c>
      <c r="C14" s="107">
        <v>123.32092594696853</v>
      </c>
      <c r="D14" s="107">
        <v>109.81540007764104</v>
      </c>
      <c r="E14" s="107">
        <v>96.685621149670666</v>
      </c>
      <c r="F14" s="107">
        <v>93.364222907940672</v>
      </c>
      <c r="G14" s="107">
        <v>98.884342825539562</v>
      </c>
      <c r="H14" s="107">
        <v>105.82191328282262</v>
      </c>
      <c r="I14" s="107">
        <v>112.58655680260966</v>
      </c>
      <c r="J14" s="107">
        <v>107.88716716085625</v>
      </c>
      <c r="K14" s="107">
        <v>124.10016186785697</v>
      </c>
      <c r="L14" s="107">
        <v>123.4</v>
      </c>
      <c r="M14" s="107">
        <v>165.94959388671032</v>
      </c>
      <c r="N14" s="107">
        <v>150.88655712425449</v>
      </c>
    </row>
    <row r="15" spans="1:15" x14ac:dyDescent="0.3">
      <c r="A15" s="164"/>
      <c r="B15" s="159" t="s">
        <v>58</v>
      </c>
      <c r="C15" s="107">
        <v>413.60635307136545</v>
      </c>
      <c r="D15" s="107">
        <v>398.99449987053731</v>
      </c>
      <c r="E15" s="107">
        <v>397.74065522825458</v>
      </c>
      <c r="F15" s="107">
        <v>397.01208213794229</v>
      </c>
      <c r="G15" s="107">
        <v>420.05176500047253</v>
      </c>
      <c r="H15" s="107">
        <v>418.44896640548149</v>
      </c>
      <c r="I15" s="107">
        <v>439.68266815169341</v>
      </c>
      <c r="J15" s="107">
        <v>467.35569841531918</v>
      </c>
      <c r="K15" s="107">
        <v>472.60698959531555</v>
      </c>
      <c r="L15" s="107">
        <v>468.9</v>
      </c>
      <c r="M15" s="107">
        <v>532.89268382514638</v>
      </c>
      <c r="N15" s="107">
        <v>611.32787913740924</v>
      </c>
    </row>
    <row r="16" spans="1:15" x14ac:dyDescent="0.3">
      <c r="A16" s="164"/>
      <c r="B16" s="159" t="s">
        <v>69</v>
      </c>
      <c r="C16" s="107">
        <v>208.7841919889199</v>
      </c>
      <c r="D16" s="107">
        <v>201.63485612798013</v>
      </c>
      <c r="E16" s="107">
        <v>201.00567362436101</v>
      </c>
      <c r="F16" s="107">
        <v>204.42313919422656</v>
      </c>
      <c r="G16" s="107">
        <v>205.50441153120255</v>
      </c>
      <c r="H16" s="107">
        <v>210.64592580507104</v>
      </c>
      <c r="I16" s="107">
        <v>219.4490962965848</v>
      </c>
      <c r="J16" s="107">
        <v>237.29573940003129</v>
      </c>
      <c r="K16" s="107">
        <v>252.82496413228122</v>
      </c>
      <c r="L16" s="107">
        <v>250.5</v>
      </c>
      <c r="M16" s="107">
        <v>268.04634676863373</v>
      </c>
      <c r="N16" s="107">
        <v>284.75611088765413</v>
      </c>
    </row>
    <row r="17" spans="1:14" x14ac:dyDescent="0.3">
      <c r="A17" s="164"/>
      <c r="B17" s="159" t="s">
        <v>60</v>
      </c>
      <c r="C17" s="107">
        <v>130.34451760467016</v>
      </c>
      <c r="D17" s="107">
        <v>116.54266676466879</v>
      </c>
      <c r="E17" s="107">
        <v>118.0325390986371</v>
      </c>
      <c r="F17" s="107">
        <v>106.06075843361764</v>
      </c>
      <c r="G17" s="107">
        <v>107.19135731525112</v>
      </c>
      <c r="H17" s="107">
        <v>98.089492486175786</v>
      </c>
      <c r="I17" s="107">
        <v>106.33874607928465</v>
      </c>
      <c r="J17" s="107">
        <v>114.29048057296127</v>
      </c>
      <c r="K17" s="107">
        <v>131.08214273953396</v>
      </c>
      <c r="L17" s="107">
        <v>131.69999999999999</v>
      </c>
      <c r="M17" s="107">
        <v>141.33335608652661</v>
      </c>
      <c r="N17" s="107">
        <v>149.91980133876277</v>
      </c>
    </row>
    <row r="18" spans="1:14" x14ac:dyDescent="0.3">
      <c r="A18" s="164"/>
      <c r="B18" s="159" t="s">
        <v>61</v>
      </c>
      <c r="C18" s="107">
        <v>189.94851804935035</v>
      </c>
      <c r="D18" s="107">
        <v>176.38634336401705</v>
      </c>
      <c r="E18" s="107">
        <v>170.2367764407623</v>
      </c>
      <c r="F18" s="107">
        <v>174.2318930308557</v>
      </c>
      <c r="G18" s="107">
        <v>182.21783500728418</v>
      </c>
      <c r="H18" s="107">
        <v>185.73181515429303</v>
      </c>
      <c r="I18" s="107">
        <v>211.45712575709712</v>
      </c>
      <c r="J18" s="107">
        <v>218.86875921868869</v>
      </c>
      <c r="K18" s="107">
        <v>232.43704889363153</v>
      </c>
      <c r="L18" s="107">
        <v>232.6</v>
      </c>
      <c r="M18" s="107">
        <v>258.26891866228573</v>
      </c>
      <c r="N18" s="107">
        <v>278.26169110727437</v>
      </c>
    </row>
    <row r="19" spans="1:14" x14ac:dyDescent="0.3">
      <c r="A19" s="164"/>
      <c r="B19" s="159" t="s">
        <v>62</v>
      </c>
      <c r="C19" s="107">
        <v>587.10507087352289</v>
      </c>
      <c r="D19" s="107">
        <v>534.32222847956405</v>
      </c>
      <c r="E19" s="107">
        <v>537.27001352946706</v>
      </c>
      <c r="F19" s="107">
        <v>519.44054878120494</v>
      </c>
      <c r="G19" s="107">
        <v>543.76674110106887</v>
      </c>
      <c r="H19" s="107">
        <v>543.76956020680518</v>
      </c>
      <c r="I19" s="107">
        <v>567.98836304960787</v>
      </c>
      <c r="J19" s="107">
        <v>595.56429102912375</v>
      </c>
      <c r="K19" s="107">
        <v>613.2570145305931</v>
      </c>
      <c r="L19" s="107">
        <v>607.20000000000005</v>
      </c>
      <c r="M19" s="107">
        <v>673.47045081309136</v>
      </c>
      <c r="N19" s="107">
        <v>749.09182556859639</v>
      </c>
    </row>
    <row r="20" spans="1:14" x14ac:dyDescent="0.3">
      <c r="A20" s="164"/>
      <c r="B20" s="159" t="s">
        <v>63</v>
      </c>
      <c r="C20" s="107">
        <v>160.20866370498533</v>
      </c>
      <c r="D20" s="107">
        <v>155.8652282693792</v>
      </c>
      <c r="E20" s="107">
        <v>153.81798969897633</v>
      </c>
      <c r="F20" s="107">
        <v>159.74778536326605</v>
      </c>
      <c r="G20" s="107">
        <v>166.77709366167261</v>
      </c>
      <c r="H20" s="107">
        <v>183.24558136558088</v>
      </c>
      <c r="I20" s="107">
        <v>190.29309634632205</v>
      </c>
      <c r="J20" s="107">
        <v>204.9305521279926</v>
      </c>
      <c r="K20" s="107">
        <v>216.32831332553889</v>
      </c>
      <c r="L20" s="107">
        <v>213.7</v>
      </c>
      <c r="M20" s="107">
        <v>231.72986510135533</v>
      </c>
      <c r="N20" s="107">
        <v>249.45498118847601</v>
      </c>
    </row>
    <row r="21" spans="1:14" x14ac:dyDescent="0.3">
      <c r="A21" s="164"/>
      <c r="B21" s="159" t="s">
        <v>70</v>
      </c>
      <c r="C21" s="107">
        <v>601.10463668665375</v>
      </c>
      <c r="D21" s="107">
        <v>542.23349713938956</v>
      </c>
      <c r="E21" s="107">
        <v>497.87761765721638</v>
      </c>
      <c r="F21" s="107">
        <v>493.16591273940531</v>
      </c>
      <c r="G21" s="107">
        <v>320.68532486290832</v>
      </c>
      <c r="H21" s="107">
        <v>483.55384798591047</v>
      </c>
      <c r="I21" s="107">
        <v>535.23036287359571</v>
      </c>
      <c r="J21" s="107">
        <v>533.06518011353432</v>
      </c>
      <c r="K21" s="107">
        <v>545.20420313196769</v>
      </c>
      <c r="L21" s="107">
        <v>540.9</v>
      </c>
      <c r="M21" s="107">
        <v>594.02844655272418</v>
      </c>
      <c r="N21" s="107">
        <v>610.14802301091754</v>
      </c>
    </row>
    <row r="22" spans="1:14" x14ac:dyDescent="0.3">
      <c r="A22" s="164"/>
      <c r="B22" s="159" t="s">
        <v>64</v>
      </c>
      <c r="C22" s="107">
        <v>639.74302386063107</v>
      </c>
      <c r="D22" s="107">
        <v>656.47637780827745</v>
      </c>
      <c r="E22" s="107">
        <v>611.86466442489291</v>
      </c>
      <c r="F22" s="107">
        <v>603.26859505277241</v>
      </c>
      <c r="G22" s="107">
        <v>586.83366420309699</v>
      </c>
      <c r="H22" s="107">
        <v>601.74061324678451</v>
      </c>
      <c r="I22" s="107">
        <v>623.43291968964263</v>
      </c>
      <c r="J22" s="107">
        <v>668.11292907958784</v>
      </c>
      <c r="K22" s="107">
        <v>675.6020732208666</v>
      </c>
      <c r="L22" s="107">
        <v>674.5</v>
      </c>
      <c r="M22" s="107">
        <v>765.28213795880617</v>
      </c>
      <c r="N22" s="107">
        <v>798.9270847557076</v>
      </c>
    </row>
    <row r="23" spans="1:14" x14ac:dyDescent="0.3">
      <c r="A23" s="164"/>
      <c r="B23" s="159" t="s">
        <v>65</v>
      </c>
      <c r="C23" s="107">
        <v>254.8419249338109</v>
      </c>
      <c r="D23" s="107">
        <v>216.49832386177249</v>
      </c>
      <c r="E23" s="107">
        <v>193.3875167679318</v>
      </c>
      <c r="F23" s="107">
        <v>227.23263892205463</v>
      </c>
      <c r="G23" s="107">
        <v>227.67665918666131</v>
      </c>
      <c r="H23" s="107">
        <v>215.38215490907928</v>
      </c>
      <c r="I23" s="107">
        <v>237.90149618750681</v>
      </c>
      <c r="J23" s="107">
        <v>222.2929365937278</v>
      </c>
      <c r="K23" s="107">
        <v>215.44582290477388</v>
      </c>
      <c r="L23" s="107">
        <v>214.3</v>
      </c>
      <c r="M23" s="107">
        <v>205.80290271809179</v>
      </c>
      <c r="N23" s="107">
        <v>255.44378734943874</v>
      </c>
    </row>
    <row r="24" spans="1:14" x14ac:dyDescent="0.3">
      <c r="A24" s="164"/>
      <c r="B24" s="159" t="s">
        <v>66</v>
      </c>
      <c r="C24" s="107">
        <v>18.959903360906544</v>
      </c>
      <c r="D24" s="107">
        <v>18.028493170389641</v>
      </c>
      <c r="E24" s="107">
        <v>16.29545927621993</v>
      </c>
      <c r="F24" s="107">
        <v>17.113320173800673</v>
      </c>
      <c r="G24" s="157" t="s">
        <v>71</v>
      </c>
      <c r="H24" s="157" t="s">
        <v>71</v>
      </c>
      <c r="I24" s="157" t="s">
        <v>71</v>
      </c>
      <c r="J24" s="157" t="s">
        <v>71</v>
      </c>
      <c r="K24" s="157" t="s">
        <v>71</v>
      </c>
      <c r="L24" s="157" t="s">
        <v>71</v>
      </c>
      <c r="M24" s="157" t="s">
        <v>71</v>
      </c>
      <c r="N24" s="157" t="s">
        <v>71</v>
      </c>
    </row>
    <row r="25" spans="1:14" x14ac:dyDescent="0.3">
      <c r="A25" s="172"/>
      <c r="B25" s="159" t="s">
        <v>43</v>
      </c>
      <c r="C25" s="134">
        <v>303.49659794108032</v>
      </c>
      <c r="D25" s="134">
        <v>286.28669602834327</v>
      </c>
      <c r="E25" s="134">
        <v>279.26366822858148</v>
      </c>
      <c r="F25" s="134">
        <v>275.98153168166192</v>
      </c>
      <c r="G25" s="134">
        <v>283.8130728690399</v>
      </c>
      <c r="H25" s="134">
        <v>285.46404668395871</v>
      </c>
      <c r="I25" s="134">
        <v>302.22602436140357</v>
      </c>
      <c r="J25" s="134">
        <v>319.83888998338375</v>
      </c>
      <c r="K25" s="134">
        <v>330.57920926956973</v>
      </c>
      <c r="L25" s="134">
        <v>328.6</v>
      </c>
      <c r="M25" s="134">
        <v>364.43454360089027</v>
      </c>
      <c r="N25" s="134">
        <v>402.19995445769217</v>
      </c>
    </row>
    <row r="26" spans="1:14" x14ac:dyDescent="0.3">
      <c r="B26" s="135"/>
      <c r="C26" s="139"/>
      <c r="D26" s="136"/>
    </row>
    <row r="27" spans="1:14" x14ac:dyDescent="0.3">
      <c r="B27" s="175" t="s">
        <v>419</v>
      </c>
      <c r="C27" s="139"/>
      <c r="D27" s="136"/>
    </row>
    <row r="28" spans="1:14" x14ac:dyDescent="0.3">
      <c r="B28" s="175" t="s">
        <v>420</v>
      </c>
      <c r="C28" s="139"/>
      <c r="D28" s="136"/>
    </row>
    <row r="29" spans="1:14" x14ac:dyDescent="0.3">
      <c r="B29" s="175" t="s">
        <v>421</v>
      </c>
      <c r="C29" s="139"/>
      <c r="D29" s="136"/>
    </row>
    <row r="30" spans="1:14" x14ac:dyDescent="0.3">
      <c r="B30" s="175" t="s">
        <v>634</v>
      </c>
      <c r="C30" s="139"/>
      <c r="D30" s="136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5FD71-7C79-469E-9A74-6882AC825324}">
  <sheetPr codeName="Hoja16"/>
  <dimension ref="A2:G37"/>
  <sheetViews>
    <sheetView showGridLines="0" zoomScale="80" zoomScaleNormal="80" workbookViewId="0">
      <selection activeCell="K42" sqref="K42"/>
    </sheetView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3" width="15.109375" style="98" customWidth="1"/>
    <col min="4" max="5" width="14.5546875" style="98" bestFit="1" customWidth="1"/>
    <col min="6" max="6" width="13.33203125" style="98" customWidth="1"/>
    <col min="7" max="7" width="16.33203125" style="98" customWidth="1"/>
    <col min="8" max="16384" width="11.44140625" style="98"/>
  </cols>
  <sheetData>
    <row r="2" spans="1:6" x14ac:dyDescent="0.3">
      <c r="A2" s="97" t="s">
        <v>77</v>
      </c>
    </row>
    <row r="3" spans="1:6" x14ac:dyDescent="0.3">
      <c r="B3" s="141" t="s">
        <v>507</v>
      </c>
    </row>
    <row r="4" spans="1:6" x14ac:dyDescent="0.3">
      <c r="B4" s="100" t="s">
        <v>51</v>
      </c>
    </row>
    <row r="5" spans="1:6" ht="15" thickBot="1" x14ac:dyDescent="0.35">
      <c r="B5" s="100"/>
    </row>
    <row r="6" spans="1:6" ht="29.4" thickTop="1" x14ac:dyDescent="0.3">
      <c r="B6" s="103" t="s">
        <v>128</v>
      </c>
      <c r="C6" s="127" t="s">
        <v>37</v>
      </c>
      <c r="D6" s="127" t="s">
        <v>3</v>
      </c>
      <c r="E6" s="127" t="s">
        <v>4</v>
      </c>
      <c r="F6" s="127" t="s">
        <v>5</v>
      </c>
    </row>
    <row r="7" spans="1:6" x14ac:dyDescent="0.3">
      <c r="A7" s="164"/>
      <c r="B7" s="159" t="s">
        <v>52</v>
      </c>
      <c r="C7" s="157">
        <v>392412</v>
      </c>
      <c r="D7" s="157">
        <v>816588</v>
      </c>
      <c r="E7" s="157">
        <v>676368</v>
      </c>
      <c r="F7" s="157">
        <v>5199</v>
      </c>
    </row>
    <row r="8" spans="1:6" x14ac:dyDescent="0.3">
      <c r="A8" s="164"/>
      <c r="B8" s="159" t="s">
        <v>53</v>
      </c>
      <c r="C8" s="157">
        <v>92899</v>
      </c>
      <c r="D8" s="157">
        <v>90933</v>
      </c>
      <c r="E8" s="157">
        <v>262622</v>
      </c>
      <c r="F8" s="157">
        <v>668</v>
      </c>
    </row>
    <row r="9" spans="1:6" x14ac:dyDescent="0.3">
      <c r="A9" s="164"/>
      <c r="B9" s="159" t="s">
        <v>54</v>
      </c>
      <c r="C9" s="157">
        <v>37682</v>
      </c>
      <c r="D9" s="157">
        <v>74383</v>
      </c>
      <c r="E9" s="157">
        <v>105708</v>
      </c>
      <c r="F9" s="157">
        <v>93</v>
      </c>
    </row>
    <row r="10" spans="1:6" x14ac:dyDescent="0.3">
      <c r="A10" s="164"/>
      <c r="B10" s="159" t="s">
        <v>67</v>
      </c>
      <c r="C10" s="157">
        <v>41757</v>
      </c>
      <c r="D10" s="157">
        <v>60362</v>
      </c>
      <c r="E10" s="157">
        <v>62036</v>
      </c>
      <c r="F10" s="157">
        <v>56</v>
      </c>
    </row>
    <row r="11" spans="1:6" x14ac:dyDescent="0.3">
      <c r="A11" s="164"/>
      <c r="B11" s="159" t="s">
        <v>55</v>
      </c>
      <c r="C11" s="157">
        <v>94636</v>
      </c>
      <c r="D11" s="157">
        <v>103127</v>
      </c>
      <c r="E11" s="157">
        <v>70265</v>
      </c>
      <c r="F11" s="157">
        <v>3567</v>
      </c>
    </row>
    <row r="12" spans="1:6" x14ac:dyDescent="0.3">
      <c r="A12" s="164"/>
      <c r="B12" s="159" t="s">
        <v>56</v>
      </c>
      <c r="C12" s="157">
        <v>21829</v>
      </c>
      <c r="D12" s="157">
        <v>58575</v>
      </c>
      <c r="E12" s="157">
        <v>55763</v>
      </c>
      <c r="F12" s="157">
        <v>2313</v>
      </c>
    </row>
    <row r="13" spans="1:6" x14ac:dyDescent="0.3">
      <c r="A13" s="164"/>
      <c r="B13" s="159" t="s">
        <v>57</v>
      </c>
      <c r="C13" s="157">
        <v>74930</v>
      </c>
      <c r="D13" s="157">
        <v>272169</v>
      </c>
      <c r="E13" s="157">
        <v>519290</v>
      </c>
      <c r="F13" s="157">
        <v>611</v>
      </c>
    </row>
    <row r="14" spans="1:6" x14ac:dyDescent="0.3">
      <c r="A14" s="164"/>
      <c r="B14" s="159" t="s">
        <v>68</v>
      </c>
      <c r="C14" s="157">
        <v>48464</v>
      </c>
      <c r="D14" s="157">
        <v>79668</v>
      </c>
      <c r="E14" s="157">
        <v>185492</v>
      </c>
      <c r="F14" s="157">
        <v>273</v>
      </c>
    </row>
    <row r="15" spans="1:6" x14ac:dyDescent="0.3">
      <c r="A15" s="164"/>
      <c r="B15" s="159" t="s">
        <v>58</v>
      </c>
      <c r="C15" s="157">
        <v>832526</v>
      </c>
      <c r="D15" s="157">
        <v>953810</v>
      </c>
      <c r="E15" s="157">
        <v>3022294</v>
      </c>
      <c r="F15" s="157">
        <v>18602</v>
      </c>
    </row>
    <row r="16" spans="1:6" x14ac:dyDescent="0.3">
      <c r="A16" s="164"/>
      <c r="B16" s="159" t="s">
        <v>69</v>
      </c>
      <c r="C16" s="157">
        <v>182584</v>
      </c>
      <c r="D16" s="157">
        <v>633534</v>
      </c>
      <c r="E16" s="157">
        <v>667797</v>
      </c>
      <c r="F16" s="157">
        <v>1377</v>
      </c>
    </row>
    <row r="17" spans="1:7" x14ac:dyDescent="0.3">
      <c r="A17" s="164"/>
      <c r="B17" s="159" t="s">
        <v>60</v>
      </c>
      <c r="C17" s="157">
        <v>32248</v>
      </c>
      <c r="D17" s="157" t="s">
        <v>71</v>
      </c>
      <c r="E17" s="157">
        <v>45894</v>
      </c>
      <c r="F17" s="157" t="s">
        <v>71</v>
      </c>
    </row>
    <row r="18" spans="1:7" x14ac:dyDescent="0.3">
      <c r="A18" s="164"/>
      <c r="B18" s="159" t="s">
        <v>61</v>
      </c>
      <c r="C18" s="157">
        <v>103451</v>
      </c>
      <c r="D18" s="157">
        <v>258791</v>
      </c>
      <c r="E18" s="157">
        <v>383914</v>
      </c>
      <c r="F18" s="157">
        <v>4890</v>
      </c>
    </row>
    <row r="19" spans="1:7" x14ac:dyDescent="0.3">
      <c r="A19" s="164"/>
      <c r="B19" s="159" t="s">
        <v>62</v>
      </c>
      <c r="C19" s="157">
        <v>1140020</v>
      </c>
      <c r="D19" s="157">
        <v>960881</v>
      </c>
      <c r="E19" s="157">
        <v>3001696</v>
      </c>
      <c r="F19" s="157">
        <v>27449</v>
      </c>
    </row>
    <row r="20" spans="1:7" x14ac:dyDescent="0.3">
      <c r="A20" s="164"/>
      <c r="B20" s="159" t="s">
        <v>63</v>
      </c>
      <c r="C20" s="157">
        <v>43183</v>
      </c>
      <c r="D20" s="157">
        <v>151957</v>
      </c>
      <c r="E20" s="157">
        <v>191920</v>
      </c>
      <c r="F20" s="157">
        <v>155</v>
      </c>
    </row>
    <row r="21" spans="1:7" x14ac:dyDescent="0.3">
      <c r="A21" s="164"/>
      <c r="B21" s="159" t="s">
        <v>70</v>
      </c>
      <c r="C21" s="157">
        <v>37844</v>
      </c>
      <c r="D21" s="157" t="s">
        <v>71</v>
      </c>
      <c r="E21" s="157">
        <v>270607</v>
      </c>
      <c r="F21" s="157" t="s">
        <v>71</v>
      </c>
    </row>
    <row r="22" spans="1:7" x14ac:dyDescent="0.3">
      <c r="A22" s="164"/>
      <c r="B22" s="159" t="s">
        <v>64</v>
      </c>
      <c r="C22" s="157">
        <v>131211</v>
      </c>
      <c r="D22" s="157">
        <v>297995</v>
      </c>
      <c r="E22" s="157">
        <v>1342039</v>
      </c>
      <c r="F22" s="157">
        <v>1575</v>
      </c>
    </row>
    <row r="23" spans="1:7" x14ac:dyDescent="0.3">
      <c r="A23" s="164"/>
      <c r="B23" s="159" t="s">
        <v>65</v>
      </c>
      <c r="C23" s="157">
        <v>21793</v>
      </c>
      <c r="D23" s="157">
        <v>22820</v>
      </c>
      <c r="E23" s="157">
        <v>37674</v>
      </c>
      <c r="F23" s="157">
        <v>41</v>
      </c>
    </row>
    <row r="24" spans="1:7" x14ac:dyDescent="0.3">
      <c r="A24" s="164"/>
      <c r="B24" s="159" t="s">
        <v>66</v>
      </c>
      <c r="C24" s="157" t="s">
        <v>71</v>
      </c>
      <c r="D24" s="157" t="s">
        <v>71</v>
      </c>
      <c r="E24" s="157" t="s">
        <v>71</v>
      </c>
      <c r="F24" s="157" t="s">
        <v>508</v>
      </c>
    </row>
    <row r="25" spans="1:7" x14ac:dyDescent="0.3">
      <c r="A25" s="172"/>
      <c r="B25" s="159" t="s">
        <v>43</v>
      </c>
      <c r="C25" s="176">
        <v>3329694</v>
      </c>
      <c r="D25" s="176">
        <v>5026022</v>
      </c>
      <c r="E25" s="176">
        <v>10901728</v>
      </c>
      <c r="F25" s="176">
        <v>67311</v>
      </c>
    </row>
    <row r="26" spans="1:7" x14ac:dyDescent="0.3">
      <c r="B26" s="135"/>
      <c r="C26" s="139"/>
      <c r="D26" s="139"/>
      <c r="E26" s="139"/>
      <c r="F26" s="139"/>
    </row>
    <row r="27" spans="1:7" x14ac:dyDescent="0.3">
      <c r="B27" s="125" t="s">
        <v>496</v>
      </c>
      <c r="C27" s="139"/>
      <c r="D27" s="139"/>
      <c r="E27" s="139"/>
      <c r="F27" s="139"/>
    </row>
    <row r="28" spans="1:7" x14ac:dyDescent="0.3">
      <c r="B28" s="125" t="s">
        <v>417</v>
      </c>
      <c r="C28" s="139"/>
      <c r="D28" s="139"/>
      <c r="E28" s="139"/>
      <c r="F28" s="139"/>
    </row>
    <row r="29" spans="1:7" x14ac:dyDescent="0.3">
      <c r="B29" s="125" t="s">
        <v>421</v>
      </c>
      <c r="C29" s="139"/>
      <c r="D29" s="139"/>
      <c r="E29" s="139"/>
      <c r="F29" s="139"/>
      <c r="G29" s="136"/>
    </row>
    <row r="30" spans="1:7" x14ac:dyDescent="0.3">
      <c r="B30" s="135"/>
      <c r="C30" s="139"/>
      <c r="D30" s="139"/>
      <c r="E30" s="139"/>
      <c r="F30" s="139"/>
      <c r="G30" s="136"/>
    </row>
    <row r="31" spans="1:7" ht="36" customHeight="1" x14ac:dyDescent="0.3"/>
    <row r="37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91132-95E9-49F9-8898-931CAF47459E}">
  <sheetPr codeName="Hoja17"/>
  <dimension ref="A2:G37"/>
  <sheetViews>
    <sheetView showGridLines="0" zoomScale="80" zoomScaleNormal="80" workbookViewId="0">
      <selection activeCell="B3" sqref="B3"/>
    </sheetView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3" width="15.109375" style="98" customWidth="1"/>
    <col min="4" max="4" width="13.33203125" style="98" customWidth="1"/>
    <col min="5" max="5" width="14.109375" style="98" customWidth="1"/>
    <col min="6" max="6" width="13.33203125" style="98" customWidth="1"/>
    <col min="7" max="7" width="16.33203125" style="98" customWidth="1"/>
    <col min="8" max="16384" width="11.44140625" style="98"/>
  </cols>
  <sheetData>
    <row r="2" spans="1:6" x14ac:dyDescent="0.3">
      <c r="A2" s="97" t="s">
        <v>78</v>
      </c>
    </row>
    <row r="3" spans="1:6" x14ac:dyDescent="0.3">
      <c r="B3" s="141" t="s">
        <v>507</v>
      </c>
    </row>
    <row r="4" spans="1:6" x14ac:dyDescent="0.3">
      <c r="B4" s="100" t="s">
        <v>42</v>
      </c>
    </row>
    <row r="5" spans="1:6" ht="15" thickBot="1" x14ac:dyDescent="0.35">
      <c r="B5" s="100"/>
    </row>
    <row r="6" spans="1:6" ht="29.4" thickTop="1" x14ac:dyDescent="0.3">
      <c r="B6" s="103" t="s">
        <v>128</v>
      </c>
      <c r="C6" s="127" t="s">
        <v>37</v>
      </c>
      <c r="D6" s="127" t="s">
        <v>3</v>
      </c>
      <c r="E6" s="127" t="s">
        <v>4</v>
      </c>
      <c r="F6" s="127" t="s">
        <v>5</v>
      </c>
    </row>
    <row r="7" spans="1:6" x14ac:dyDescent="0.3">
      <c r="A7" s="164"/>
      <c r="B7" s="159" t="s">
        <v>52</v>
      </c>
      <c r="C7" s="157">
        <v>11.785227110959747</v>
      </c>
      <c r="D7" s="157">
        <v>16.247203056413202</v>
      </c>
      <c r="E7" s="157">
        <v>6.2042274399067745</v>
      </c>
      <c r="F7" s="157">
        <v>7.7238489994205999</v>
      </c>
    </row>
    <row r="8" spans="1:6" x14ac:dyDescent="0.3">
      <c r="A8" s="164"/>
      <c r="B8" s="159" t="s">
        <v>53</v>
      </c>
      <c r="C8" s="157">
        <v>2.7900161396212386</v>
      </c>
      <c r="D8" s="157">
        <v>1.8092439706789982</v>
      </c>
      <c r="E8" s="157">
        <v>2.4089942438483147</v>
      </c>
      <c r="F8" s="157">
        <v>0.99240837307423746</v>
      </c>
    </row>
    <row r="9" spans="1:6" x14ac:dyDescent="0.3">
      <c r="A9" s="164"/>
      <c r="B9" s="159" t="s">
        <v>54</v>
      </c>
      <c r="C9" s="157">
        <v>1.1316955852399648</v>
      </c>
      <c r="D9" s="157">
        <v>1.4799577081039439</v>
      </c>
      <c r="E9" s="157">
        <v>0.96964444535765337</v>
      </c>
      <c r="F9" s="157">
        <v>0.13816463876632348</v>
      </c>
    </row>
    <row r="10" spans="1:6" x14ac:dyDescent="0.3">
      <c r="A10" s="164"/>
      <c r="B10" s="159" t="s">
        <v>67</v>
      </c>
      <c r="C10" s="157">
        <v>1.254079203674572</v>
      </c>
      <c r="D10" s="157">
        <v>1.2009895698825035</v>
      </c>
      <c r="E10" s="157">
        <v>0.56904740239345541</v>
      </c>
      <c r="F10" s="157">
        <v>8.3195911515205542E-2</v>
      </c>
    </row>
    <row r="11" spans="1:6" x14ac:dyDescent="0.3">
      <c r="A11" s="164"/>
      <c r="B11" s="159" t="s">
        <v>55</v>
      </c>
      <c r="C11" s="157">
        <v>2.8421830955036707</v>
      </c>
      <c r="D11" s="157">
        <v>2.0518612930862616</v>
      </c>
      <c r="E11" s="157">
        <v>0.64453084868747412</v>
      </c>
      <c r="F11" s="157">
        <v>5.2992824352631818</v>
      </c>
    </row>
    <row r="12" spans="1:6" x14ac:dyDescent="0.3">
      <c r="A12" s="164"/>
      <c r="B12" s="159" t="s">
        <v>56</v>
      </c>
      <c r="C12" s="157">
        <v>0.65558576854209427</v>
      </c>
      <c r="D12" s="157">
        <v>1.1654346121047618</v>
      </c>
      <c r="E12" s="157">
        <v>0.51150606582736247</v>
      </c>
      <c r="F12" s="157">
        <v>3.4362882738334002</v>
      </c>
    </row>
    <row r="13" spans="1:6" x14ac:dyDescent="0.3">
      <c r="A13" s="164"/>
      <c r="B13" s="159" t="s">
        <v>57</v>
      </c>
      <c r="C13" s="157">
        <v>2.250356939706772</v>
      </c>
      <c r="D13" s="157">
        <v>5.4151971479631404</v>
      </c>
      <c r="E13" s="157">
        <v>4.7633732927477181</v>
      </c>
      <c r="F13" s="157">
        <v>0.9077268202819746</v>
      </c>
    </row>
    <row r="14" spans="1:6" x14ac:dyDescent="0.3">
      <c r="A14" s="164"/>
      <c r="B14" s="159" t="s">
        <v>68</v>
      </c>
      <c r="C14" s="157">
        <v>1.4555091248625249</v>
      </c>
      <c r="D14" s="157">
        <v>1.5851104511679415</v>
      </c>
      <c r="E14" s="157">
        <v>1.7014917268161525</v>
      </c>
      <c r="F14" s="157">
        <v>0.40558006863662704</v>
      </c>
    </row>
    <row r="15" spans="1:6" x14ac:dyDescent="0.3">
      <c r="A15" s="164"/>
      <c r="B15" s="159" t="s">
        <v>58</v>
      </c>
      <c r="C15" s="157">
        <v>25.00307836095449</v>
      </c>
      <c r="D15" s="157">
        <v>18.977433843305899</v>
      </c>
      <c r="E15" s="157">
        <v>27.723072892664359</v>
      </c>
      <c r="F15" s="157">
        <v>27.635899035818813</v>
      </c>
    </row>
    <row r="16" spans="1:6" x14ac:dyDescent="0.3">
      <c r="A16" s="164"/>
      <c r="B16" s="159" t="s">
        <v>69</v>
      </c>
      <c r="C16" s="157">
        <v>5.483506892825587</v>
      </c>
      <c r="D16" s="157">
        <v>12.605078131373082</v>
      </c>
      <c r="E16" s="157">
        <v>6.125606876267689</v>
      </c>
      <c r="F16" s="157">
        <v>2.0457280385078223</v>
      </c>
    </row>
    <row r="17" spans="1:7" x14ac:dyDescent="0.3">
      <c r="A17" s="164"/>
      <c r="B17" s="159" t="s">
        <v>60</v>
      </c>
      <c r="C17" s="157">
        <v>0.96849740546728924</v>
      </c>
      <c r="D17" s="157" t="s">
        <v>71</v>
      </c>
      <c r="E17" s="157">
        <v>0.42097913284939786</v>
      </c>
      <c r="F17" s="157" t="s">
        <v>71</v>
      </c>
    </row>
    <row r="18" spans="1:7" x14ac:dyDescent="0.3">
      <c r="A18" s="164"/>
      <c r="B18" s="159" t="s">
        <v>61</v>
      </c>
      <c r="C18" s="157">
        <v>3.1069221375898204</v>
      </c>
      <c r="D18" s="157">
        <v>5.1490224276773962</v>
      </c>
      <c r="E18" s="157">
        <v>3.5215885041343902</v>
      </c>
      <c r="F18" s="157">
        <v>7.2647858448099125</v>
      </c>
    </row>
    <row r="19" spans="1:7" x14ac:dyDescent="0.3">
      <c r="A19" s="164"/>
      <c r="B19" s="159" t="s">
        <v>62</v>
      </c>
      <c r="C19" s="157">
        <v>34.237981027686025</v>
      </c>
      <c r="D19" s="157">
        <v>19.118121647696725</v>
      </c>
      <c r="E19" s="157">
        <v>27.534130369057092</v>
      </c>
      <c r="F19" s="157">
        <v>40.779367413944229</v>
      </c>
    </row>
    <row r="20" spans="1:7" x14ac:dyDescent="0.3">
      <c r="A20" s="164"/>
      <c r="B20" s="159" t="s">
        <v>63</v>
      </c>
      <c r="C20" s="157">
        <v>1.2969059619292342</v>
      </c>
      <c r="D20" s="157">
        <v>3.0234049910645036</v>
      </c>
      <c r="E20" s="157">
        <v>1.7604548563310329</v>
      </c>
      <c r="F20" s="157">
        <v>0.2302743979438725</v>
      </c>
    </row>
    <row r="21" spans="1:7" x14ac:dyDescent="0.3">
      <c r="A21" s="164"/>
      <c r="B21" s="159" t="s">
        <v>70</v>
      </c>
      <c r="C21" s="157">
        <v>1.1365608971875494</v>
      </c>
      <c r="D21" s="157" t="s">
        <v>71</v>
      </c>
      <c r="E21" s="157">
        <v>2.4822395128552097</v>
      </c>
      <c r="F21" s="157" t="s">
        <v>71</v>
      </c>
    </row>
    <row r="22" spans="1:7" x14ac:dyDescent="0.3">
      <c r="A22" s="164"/>
      <c r="B22" s="159" t="s">
        <v>64</v>
      </c>
      <c r="C22" s="157">
        <v>3.9406323824351426</v>
      </c>
      <c r="D22" s="157">
        <v>5.9290428891875129</v>
      </c>
      <c r="E22" s="157">
        <v>12.310332820631738</v>
      </c>
      <c r="F22" s="157">
        <v>2.3398850113651557</v>
      </c>
    </row>
    <row r="23" spans="1:7" x14ac:dyDescent="0.3">
      <c r="A23" s="164"/>
      <c r="B23" s="159" t="s">
        <v>65</v>
      </c>
      <c r="C23" s="157">
        <v>0.65450458810929779</v>
      </c>
      <c r="D23" s="157">
        <v>0.45403700978626832</v>
      </c>
      <c r="E23" s="157">
        <v>0.34557824227498612</v>
      </c>
      <c r="F23" s="157">
        <v>6.0911292359346912E-2</v>
      </c>
    </row>
    <row r="24" spans="1:7" x14ac:dyDescent="0.3">
      <c r="A24" s="164"/>
      <c r="B24" s="159" t="s">
        <v>66</v>
      </c>
      <c r="C24" s="157" t="s">
        <v>71</v>
      </c>
      <c r="D24" s="157" t="s">
        <v>71</v>
      </c>
      <c r="E24" s="157" t="s">
        <v>71</v>
      </c>
      <c r="F24" s="157" t="s">
        <v>508</v>
      </c>
    </row>
    <row r="25" spans="1:7" x14ac:dyDescent="0.3">
      <c r="A25" s="172"/>
      <c r="B25" s="159" t="s">
        <v>43</v>
      </c>
      <c r="C25" s="176">
        <v>100</v>
      </c>
      <c r="D25" s="176">
        <v>100</v>
      </c>
      <c r="E25" s="176">
        <v>100</v>
      </c>
      <c r="F25" s="176">
        <v>100</v>
      </c>
    </row>
    <row r="26" spans="1:7" x14ac:dyDescent="0.3">
      <c r="B26" s="135"/>
      <c r="C26" s="139"/>
      <c r="D26" s="139"/>
      <c r="E26" s="139"/>
      <c r="F26" s="139"/>
    </row>
    <row r="27" spans="1:7" x14ac:dyDescent="0.3">
      <c r="B27" s="125" t="s">
        <v>496</v>
      </c>
      <c r="C27" s="139"/>
      <c r="D27" s="139"/>
      <c r="E27" s="139"/>
      <c r="F27" s="139"/>
    </row>
    <row r="28" spans="1:7" x14ac:dyDescent="0.3">
      <c r="B28" s="125" t="s">
        <v>407</v>
      </c>
      <c r="C28" s="139"/>
      <c r="D28" s="139"/>
      <c r="E28" s="139"/>
      <c r="F28" s="139"/>
    </row>
    <row r="29" spans="1:7" x14ac:dyDescent="0.3">
      <c r="B29" s="125" t="s">
        <v>421</v>
      </c>
      <c r="C29" s="139"/>
      <c r="D29" s="139"/>
      <c r="E29" s="139"/>
      <c r="F29" s="139"/>
      <c r="G29" s="136"/>
    </row>
    <row r="30" spans="1:7" x14ac:dyDescent="0.3">
      <c r="B30" s="135"/>
      <c r="C30" s="139"/>
      <c r="D30" s="139"/>
      <c r="E30" s="139"/>
      <c r="F30" s="139"/>
      <c r="G30" s="136"/>
    </row>
    <row r="31" spans="1:7" ht="36" customHeight="1" x14ac:dyDescent="0.3"/>
    <row r="37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04C4C-34F3-4C46-96AA-8B33EDF7EBA6}">
  <sheetPr codeName="Hoja18"/>
  <dimension ref="A2:J37"/>
  <sheetViews>
    <sheetView showGridLines="0" topLeftCell="A20" zoomScaleNormal="100" workbookViewId="0"/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3" width="15.109375" style="98" customWidth="1"/>
    <col min="4" max="4" width="13.33203125" style="98" customWidth="1"/>
    <col min="5" max="5" width="14.109375" style="98" customWidth="1"/>
    <col min="6" max="16384" width="11.44140625" style="98"/>
  </cols>
  <sheetData>
    <row r="2" spans="1:10" x14ac:dyDescent="0.3">
      <c r="A2" s="97" t="s">
        <v>79</v>
      </c>
    </row>
    <row r="3" spans="1:10" x14ac:dyDescent="0.3">
      <c r="B3" s="141" t="s">
        <v>511</v>
      </c>
    </row>
    <row r="4" spans="1:10" x14ac:dyDescent="0.3">
      <c r="B4" s="100" t="s">
        <v>40</v>
      </c>
    </row>
    <row r="5" spans="1:10" ht="15" thickBot="1" x14ac:dyDescent="0.35">
      <c r="J5" s="101"/>
    </row>
    <row r="6" spans="1:10" ht="15" thickTop="1" x14ac:dyDescent="0.3">
      <c r="B6" s="177"/>
      <c r="C6" s="127">
        <v>2011</v>
      </c>
      <c r="D6" s="127">
        <v>2021</v>
      </c>
    </row>
    <row r="7" spans="1:10" x14ac:dyDescent="0.3">
      <c r="A7" s="164"/>
      <c r="B7" s="159" t="s">
        <v>100</v>
      </c>
      <c r="C7" s="107">
        <v>2.74</v>
      </c>
      <c r="D7" s="107">
        <v>3.45704567785975</v>
      </c>
      <c r="E7" s="135"/>
    </row>
    <row r="8" spans="1:10" x14ac:dyDescent="0.3">
      <c r="A8" s="164"/>
      <c r="B8" s="159" t="s">
        <v>83</v>
      </c>
      <c r="C8" s="107">
        <v>2.17</v>
      </c>
      <c r="D8" s="107">
        <v>3.43</v>
      </c>
      <c r="E8" s="135"/>
    </row>
    <row r="9" spans="1:10" x14ac:dyDescent="0.3">
      <c r="A9" s="164"/>
      <c r="B9" s="159" t="s">
        <v>99</v>
      </c>
      <c r="C9" s="107">
        <v>3.19</v>
      </c>
      <c r="D9" s="107">
        <v>3.4</v>
      </c>
      <c r="E9" s="135"/>
    </row>
    <row r="10" spans="1:10" x14ac:dyDescent="0.3">
      <c r="A10" s="164"/>
      <c r="B10" s="159" t="s">
        <v>93</v>
      </c>
      <c r="C10" s="107">
        <v>3.21</v>
      </c>
      <c r="D10" s="107">
        <v>3.3</v>
      </c>
      <c r="E10" s="135"/>
    </row>
    <row r="11" spans="1:10" x14ac:dyDescent="0.3">
      <c r="A11" s="164"/>
      <c r="B11" s="159" t="s">
        <v>80</v>
      </c>
      <c r="C11" s="107">
        <v>2.67</v>
      </c>
      <c r="D11" s="157">
        <v>3.26</v>
      </c>
      <c r="E11" s="135"/>
    </row>
    <row r="12" spans="1:10" x14ac:dyDescent="0.3">
      <c r="A12" s="164"/>
      <c r="B12" s="159" t="s">
        <v>88</v>
      </c>
      <c r="C12" s="107">
        <v>2.81</v>
      </c>
      <c r="D12" s="157">
        <v>3.13</v>
      </c>
      <c r="E12" s="135"/>
    </row>
    <row r="13" spans="1:10" x14ac:dyDescent="0.3">
      <c r="A13" s="164"/>
      <c r="B13" s="159" t="s">
        <v>86</v>
      </c>
      <c r="C13" s="107">
        <v>3.62</v>
      </c>
      <c r="D13" s="157">
        <v>2.99</v>
      </c>
      <c r="E13" s="135"/>
    </row>
    <row r="14" spans="1:10" x14ac:dyDescent="0.3">
      <c r="A14" s="164"/>
      <c r="B14" s="159" t="s">
        <v>464</v>
      </c>
      <c r="C14" s="107">
        <v>2.4</v>
      </c>
      <c r="D14" s="107">
        <v>2.81</v>
      </c>
      <c r="E14" s="135"/>
    </row>
    <row r="15" spans="1:10" x14ac:dyDescent="0.3">
      <c r="A15" s="164"/>
      <c r="B15" s="159" t="s">
        <v>85</v>
      </c>
      <c r="C15" s="107">
        <v>2.94</v>
      </c>
      <c r="D15" s="157">
        <v>2.76</v>
      </c>
      <c r="E15" s="135"/>
    </row>
    <row r="16" spans="1:10" x14ac:dyDescent="0.3">
      <c r="A16" s="164"/>
      <c r="B16" s="159" t="s">
        <v>95</v>
      </c>
      <c r="C16" s="107">
        <v>1.88</v>
      </c>
      <c r="D16" s="157">
        <v>2.27</v>
      </c>
      <c r="E16" s="135"/>
    </row>
    <row r="17" spans="1:5" x14ac:dyDescent="0.3">
      <c r="A17" s="164"/>
      <c r="B17" s="159" t="s">
        <v>87</v>
      </c>
      <c r="C17" s="107">
        <v>2.19</v>
      </c>
      <c r="D17" s="157">
        <v>2.2200000000000002</v>
      </c>
      <c r="E17" s="135"/>
    </row>
    <row r="18" spans="1:5" x14ac:dyDescent="0.3">
      <c r="A18" s="164"/>
      <c r="B18" s="159" t="s">
        <v>395</v>
      </c>
      <c r="C18" s="107">
        <v>1.91</v>
      </c>
      <c r="D18" s="157">
        <v>2.16</v>
      </c>
      <c r="E18" s="135"/>
    </row>
    <row r="19" spans="1:5" x14ac:dyDescent="0.3">
      <c r="A19" s="164"/>
      <c r="B19" s="159" t="s">
        <v>98</v>
      </c>
      <c r="C19" s="107">
        <v>2.41</v>
      </c>
      <c r="D19" s="107">
        <v>2.13</v>
      </c>
      <c r="E19" s="135"/>
    </row>
    <row r="20" spans="1:5" x14ac:dyDescent="0.3">
      <c r="A20" s="164"/>
      <c r="B20" s="159" t="s">
        <v>84</v>
      </c>
      <c r="C20" s="107">
        <v>1.54</v>
      </c>
      <c r="D20" s="157">
        <v>2</v>
      </c>
      <c r="E20" s="135"/>
    </row>
    <row r="21" spans="1:5" x14ac:dyDescent="0.3">
      <c r="A21" s="164"/>
      <c r="B21" s="159" t="s">
        <v>96</v>
      </c>
      <c r="C21" s="107">
        <v>1.62</v>
      </c>
      <c r="D21" s="107">
        <v>1.94</v>
      </c>
      <c r="E21" s="135"/>
    </row>
    <row r="22" spans="1:5" x14ac:dyDescent="0.3">
      <c r="A22" s="164"/>
      <c r="B22" s="159" t="s">
        <v>81</v>
      </c>
      <c r="C22" s="107">
        <v>2.31</v>
      </c>
      <c r="D22" s="157">
        <v>1.75</v>
      </c>
      <c r="E22" s="135"/>
    </row>
    <row r="23" spans="1:5" x14ac:dyDescent="0.3">
      <c r="A23" s="164"/>
      <c r="B23" s="159" t="s">
        <v>465</v>
      </c>
      <c r="C23" s="107">
        <v>1.79</v>
      </c>
      <c r="D23" s="107">
        <v>1.7</v>
      </c>
      <c r="E23" s="135"/>
    </row>
    <row r="24" spans="1:5" x14ac:dyDescent="0.3">
      <c r="A24" s="164"/>
      <c r="B24" s="159" t="s">
        <v>82</v>
      </c>
      <c r="C24" s="107">
        <v>1.46</v>
      </c>
      <c r="D24" s="107">
        <v>1.68</v>
      </c>
      <c r="E24" s="135"/>
    </row>
    <row r="25" spans="1:5" x14ac:dyDescent="0.3">
      <c r="A25" s="172"/>
      <c r="B25" s="159" t="s">
        <v>90</v>
      </c>
      <c r="C25" s="107">
        <v>1.18</v>
      </c>
      <c r="D25" s="157">
        <v>1.64</v>
      </c>
      <c r="E25" s="135"/>
    </row>
    <row r="26" spans="1:5" x14ac:dyDescent="0.3">
      <c r="B26" s="159" t="s">
        <v>89</v>
      </c>
      <c r="C26" s="107">
        <v>0.68</v>
      </c>
      <c r="D26" s="107">
        <v>1.46</v>
      </c>
      <c r="E26" s="135"/>
    </row>
    <row r="27" spans="1:5" x14ac:dyDescent="0.3">
      <c r="B27" s="159" t="s">
        <v>92</v>
      </c>
      <c r="C27" s="107">
        <v>1.2</v>
      </c>
      <c r="D27" s="107">
        <v>1.45</v>
      </c>
      <c r="E27" s="135"/>
    </row>
    <row r="28" spans="1:5" x14ac:dyDescent="0.3">
      <c r="B28" s="159" t="s">
        <v>76</v>
      </c>
      <c r="C28" s="107">
        <v>1.33</v>
      </c>
      <c r="D28" s="107">
        <v>1.43</v>
      </c>
      <c r="E28" s="135"/>
    </row>
    <row r="29" spans="1:5" x14ac:dyDescent="0.3">
      <c r="B29" s="159" t="s">
        <v>113</v>
      </c>
      <c r="C29" s="107">
        <v>0.75</v>
      </c>
      <c r="D29" s="107">
        <v>1.43</v>
      </c>
      <c r="E29" s="135"/>
    </row>
    <row r="30" spans="1:5" x14ac:dyDescent="0.3">
      <c r="B30" s="159" t="s">
        <v>117</v>
      </c>
      <c r="C30" s="107">
        <v>0.9</v>
      </c>
      <c r="D30" s="107">
        <v>1.1100000000000001</v>
      </c>
      <c r="E30" s="135"/>
    </row>
    <row r="31" spans="1:5" x14ac:dyDescent="0.3">
      <c r="B31" s="159" t="s">
        <v>52</v>
      </c>
      <c r="C31" s="112">
        <v>1.1499999999999999</v>
      </c>
      <c r="D31" s="112">
        <v>1.06</v>
      </c>
    </row>
    <row r="33" spans="2:2" x14ac:dyDescent="0.3">
      <c r="B33" s="125" t="s">
        <v>422</v>
      </c>
    </row>
    <row r="34" spans="2:2" x14ac:dyDescent="0.3">
      <c r="B34" s="125" t="s">
        <v>407</v>
      </c>
    </row>
    <row r="37" spans="2:2" ht="15" customHeight="1" x14ac:dyDescent="0.3"/>
  </sheetData>
  <sortState ref="B7:D31">
    <sortCondition descending="1" ref="D7:D31"/>
    <sortCondition descending="1" ref="C7:C31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E4C6-BC22-4A51-BC94-DD919F96A951}">
  <sheetPr codeName="Hoja19"/>
  <dimension ref="A2:G40"/>
  <sheetViews>
    <sheetView showGridLines="0" zoomScale="80" zoomScaleNormal="80" workbookViewId="0">
      <selection activeCell="B22" sqref="B22"/>
    </sheetView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3" width="15.109375" style="98" customWidth="1"/>
    <col min="4" max="4" width="13.33203125" style="98" customWidth="1"/>
    <col min="5" max="5" width="14.109375" style="98" customWidth="1"/>
    <col min="6" max="16384" width="11.44140625" style="98"/>
  </cols>
  <sheetData>
    <row r="2" spans="1:7" x14ac:dyDescent="0.3">
      <c r="A2" s="97" t="s">
        <v>108</v>
      </c>
    </row>
    <row r="3" spans="1:7" x14ac:dyDescent="0.3">
      <c r="B3" s="141" t="s">
        <v>514</v>
      </c>
    </row>
    <row r="4" spans="1:7" x14ac:dyDescent="0.3">
      <c r="B4" s="100" t="s">
        <v>40</v>
      </c>
    </row>
    <row r="5" spans="1:7" ht="15" thickBot="1" x14ac:dyDescent="0.35">
      <c r="B5" s="100"/>
      <c r="G5" s="101"/>
    </row>
    <row r="6" spans="1:7" ht="15" thickTop="1" x14ac:dyDescent="0.3">
      <c r="B6" s="177"/>
      <c r="C6" s="127">
        <v>2011</v>
      </c>
      <c r="D6" s="127">
        <v>2021</v>
      </c>
    </row>
    <row r="7" spans="1:7" x14ac:dyDescent="0.3">
      <c r="A7" s="164"/>
      <c r="B7" s="159" t="s">
        <v>100</v>
      </c>
      <c r="C7" s="107">
        <v>2.75</v>
      </c>
      <c r="D7" s="157">
        <v>3.4502190272629898</v>
      </c>
    </row>
    <row r="8" spans="1:7" x14ac:dyDescent="0.3">
      <c r="A8" s="164"/>
      <c r="B8" s="178" t="s">
        <v>82</v>
      </c>
      <c r="C8" s="137">
        <v>1.46</v>
      </c>
      <c r="D8" s="137">
        <v>1.68</v>
      </c>
    </row>
    <row r="9" spans="1:7" x14ac:dyDescent="0.3">
      <c r="A9" s="164"/>
      <c r="B9" s="179" t="s">
        <v>76</v>
      </c>
      <c r="C9" s="107">
        <v>1.33</v>
      </c>
      <c r="D9" s="157">
        <v>1.43</v>
      </c>
    </row>
    <row r="10" spans="1:7" x14ac:dyDescent="0.3">
      <c r="A10" s="164"/>
      <c r="B10" s="159" t="s">
        <v>101</v>
      </c>
      <c r="C10" s="107">
        <v>1.1399999999999999</v>
      </c>
      <c r="D10" s="157">
        <v>1.17</v>
      </c>
    </row>
    <row r="11" spans="1:7" x14ac:dyDescent="0.3">
      <c r="A11" s="164"/>
      <c r="B11" s="159" t="s">
        <v>52</v>
      </c>
      <c r="C11" s="107">
        <v>1.1499999999999999</v>
      </c>
      <c r="D11" s="107">
        <v>1.06</v>
      </c>
    </row>
    <row r="12" spans="1:7" x14ac:dyDescent="0.3">
      <c r="A12" s="164"/>
      <c r="B12" s="159" t="s">
        <v>102</v>
      </c>
      <c r="C12" s="107">
        <v>0.76</v>
      </c>
      <c r="D12" s="157">
        <v>0.77</v>
      </c>
    </row>
    <row r="13" spans="1:7" x14ac:dyDescent="0.3">
      <c r="A13" s="164"/>
      <c r="B13" s="159" t="s">
        <v>466</v>
      </c>
      <c r="C13" s="107">
        <v>0.63</v>
      </c>
      <c r="D13" s="157">
        <v>0.61</v>
      </c>
    </row>
    <row r="14" spans="1:7" x14ac:dyDescent="0.3">
      <c r="A14" s="164"/>
      <c r="B14" s="159" t="s">
        <v>103</v>
      </c>
      <c r="C14" s="107">
        <v>0.56999999999999995</v>
      </c>
      <c r="D14" s="157">
        <v>0.52</v>
      </c>
    </row>
    <row r="15" spans="1:7" x14ac:dyDescent="0.3">
      <c r="A15" s="164"/>
      <c r="B15" s="159" t="s">
        <v>467</v>
      </c>
      <c r="C15" s="107">
        <v>0.27</v>
      </c>
      <c r="D15" s="157">
        <v>0.32</v>
      </c>
    </row>
    <row r="16" spans="1:7" x14ac:dyDescent="0.3">
      <c r="A16" s="164"/>
      <c r="B16" s="159" t="s">
        <v>105</v>
      </c>
      <c r="C16" s="107">
        <v>0.32</v>
      </c>
      <c r="D16" s="157">
        <v>0.44</v>
      </c>
    </row>
    <row r="17" spans="1:4" x14ac:dyDescent="0.3">
      <c r="A17" s="164"/>
      <c r="B17" s="159" t="s">
        <v>468</v>
      </c>
      <c r="C17" s="107">
        <v>0.35</v>
      </c>
      <c r="D17" s="157">
        <v>0.34</v>
      </c>
    </row>
    <row r="18" spans="1:4" x14ac:dyDescent="0.3">
      <c r="A18" s="164"/>
      <c r="B18" s="159" t="s">
        <v>104</v>
      </c>
      <c r="C18" s="109">
        <v>0.47</v>
      </c>
      <c r="D18" s="180">
        <v>0.28000000000000003</v>
      </c>
    </row>
    <row r="19" spans="1:4" x14ac:dyDescent="0.3">
      <c r="A19" s="164"/>
      <c r="B19" s="159" t="s">
        <v>469</v>
      </c>
      <c r="C19" s="109">
        <v>0.17</v>
      </c>
      <c r="D19" s="180">
        <v>0.18</v>
      </c>
    </row>
    <row r="20" spans="1:4" x14ac:dyDescent="0.3">
      <c r="A20" s="164"/>
      <c r="B20" s="159" t="s">
        <v>107</v>
      </c>
      <c r="C20" s="112">
        <v>0.22</v>
      </c>
      <c r="D20" s="176">
        <v>0.2</v>
      </c>
    </row>
    <row r="21" spans="1:4" x14ac:dyDescent="0.3">
      <c r="A21" s="164"/>
    </row>
    <row r="22" spans="1:4" x14ac:dyDescent="0.3">
      <c r="A22" s="164"/>
      <c r="B22" s="125" t="s">
        <v>513</v>
      </c>
    </row>
    <row r="23" spans="1:4" x14ac:dyDescent="0.3">
      <c r="A23" s="164"/>
      <c r="B23" s="125" t="s">
        <v>407</v>
      </c>
    </row>
    <row r="24" spans="1:4" x14ac:dyDescent="0.3">
      <c r="A24" s="164"/>
      <c r="B24" s="125" t="s">
        <v>423</v>
      </c>
    </row>
    <row r="25" spans="1:4" x14ac:dyDescent="0.3">
      <c r="A25" s="164"/>
    </row>
    <row r="26" spans="1:4" x14ac:dyDescent="0.3">
      <c r="A26" s="164"/>
    </row>
    <row r="27" spans="1:4" x14ac:dyDescent="0.3">
      <c r="A27" s="164"/>
    </row>
    <row r="28" spans="1:4" x14ac:dyDescent="0.3">
      <c r="A28" s="172"/>
    </row>
    <row r="40" ht="15" customHeight="1" x14ac:dyDescent="0.3"/>
  </sheetData>
  <sortState ref="B7:D20">
    <sortCondition descending="1" ref="D7:D20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2:P21"/>
  <sheetViews>
    <sheetView showGridLines="0" zoomScaleNormal="100" workbookViewId="0">
      <selection activeCell="C6" sqref="C6"/>
    </sheetView>
  </sheetViews>
  <sheetFormatPr baseColWidth="10" defaultColWidth="11.44140625" defaultRowHeight="14.4" x14ac:dyDescent="0.3"/>
  <cols>
    <col min="1" max="1" width="7.6640625" style="98" customWidth="1"/>
    <col min="2" max="2" width="11.44140625" style="98" customWidth="1"/>
    <col min="3" max="3" width="18.33203125" style="98" customWidth="1"/>
    <col min="4" max="4" width="19.33203125" style="98" customWidth="1"/>
    <col min="5" max="16384" width="11.44140625" style="98"/>
  </cols>
  <sheetData>
    <row r="2" spans="1:16" x14ac:dyDescent="0.3">
      <c r="A2" s="97" t="s">
        <v>0</v>
      </c>
    </row>
    <row r="3" spans="1:16" x14ac:dyDescent="0.3">
      <c r="B3" s="99" t="s">
        <v>492</v>
      </c>
    </row>
    <row r="4" spans="1:16" x14ac:dyDescent="0.3">
      <c r="B4" s="100" t="s">
        <v>19</v>
      </c>
      <c r="I4" s="101"/>
    </row>
    <row r="5" spans="1:16" ht="15" thickBot="1" x14ac:dyDescent="0.35">
      <c r="B5" s="102"/>
      <c r="P5" s="101"/>
    </row>
    <row r="6" spans="1:16" ht="29.4" thickTop="1" x14ac:dyDescent="0.3">
      <c r="B6" s="103" t="s">
        <v>129</v>
      </c>
      <c r="C6" s="104" t="s">
        <v>41</v>
      </c>
      <c r="D6" s="104" t="s">
        <v>18</v>
      </c>
      <c r="E6" s="105" t="s">
        <v>2</v>
      </c>
    </row>
    <row r="7" spans="1:16" x14ac:dyDescent="0.3">
      <c r="B7" s="106">
        <v>2011</v>
      </c>
      <c r="C7" s="107">
        <v>625.07488999999998</v>
      </c>
      <c r="D7" s="107">
        <v>20.015000000000001</v>
      </c>
      <c r="E7" s="108">
        <v>645.08988999999997</v>
      </c>
    </row>
    <row r="8" spans="1:16" x14ac:dyDescent="0.3">
      <c r="B8" s="106">
        <v>2012</v>
      </c>
      <c r="C8" s="107">
        <v>637.3516699999999</v>
      </c>
      <c r="D8" s="107">
        <v>46.284920000000042</v>
      </c>
      <c r="E8" s="108">
        <v>683.63658999999996</v>
      </c>
    </row>
    <row r="9" spans="1:16" x14ac:dyDescent="0.3">
      <c r="B9" s="106">
        <v>2013</v>
      </c>
      <c r="C9" s="107">
        <v>630.52727000000004</v>
      </c>
      <c r="D9" s="107">
        <v>14.034939999999944</v>
      </c>
      <c r="E9" s="108">
        <v>644.56220999999994</v>
      </c>
    </row>
    <row r="10" spans="1:16" x14ac:dyDescent="0.3">
      <c r="B10" s="106">
        <v>2014</v>
      </c>
      <c r="C10" s="107">
        <v>490.58285999999998</v>
      </c>
      <c r="D10" s="107">
        <v>18.645429999999994</v>
      </c>
      <c r="E10" s="108">
        <v>509.22828999999996</v>
      </c>
    </row>
    <row r="11" spans="1:16" x14ac:dyDescent="0.3">
      <c r="B11" s="106">
        <v>2015</v>
      </c>
      <c r="C11" s="107">
        <v>483.46592000000004</v>
      </c>
      <c r="D11" s="107">
        <v>17.830429999999936</v>
      </c>
      <c r="E11" s="108">
        <v>501.29634999999996</v>
      </c>
    </row>
    <row r="12" spans="1:16" x14ac:dyDescent="0.3">
      <c r="B12" s="106">
        <v>2016</v>
      </c>
      <c r="C12" s="107">
        <v>449.54618999999997</v>
      </c>
      <c r="D12" s="107">
        <v>22.13320000000007</v>
      </c>
      <c r="E12" s="108">
        <v>471.67939000000001</v>
      </c>
    </row>
    <row r="13" spans="1:16" x14ac:dyDescent="0.3">
      <c r="B13" s="106">
        <v>2017</v>
      </c>
      <c r="C13" s="107">
        <v>466.45008000000001</v>
      </c>
      <c r="D13" s="107">
        <v>22.133179999999992</v>
      </c>
      <c r="E13" s="108">
        <v>488.58326</v>
      </c>
    </row>
    <row r="14" spans="1:16" x14ac:dyDescent="0.3">
      <c r="B14" s="106">
        <v>2018</v>
      </c>
      <c r="C14" s="107">
        <v>476.20564000000002</v>
      </c>
      <c r="D14" s="107">
        <v>36.401539999999976</v>
      </c>
      <c r="E14" s="108">
        <v>512.60717999999997</v>
      </c>
    </row>
    <row r="15" spans="1:16" x14ac:dyDescent="0.3">
      <c r="B15" s="106">
        <v>2019</v>
      </c>
      <c r="C15" s="107">
        <v>440.17140000000001</v>
      </c>
      <c r="D15" s="107">
        <v>38.547769999999957</v>
      </c>
      <c r="E15" s="108">
        <v>478.71916999999996</v>
      </c>
    </row>
    <row r="16" spans="1:16" x14ac:dyDescent="0.3">
      <c r="B16" s="106">
        <v>2020</v>
      </c>
      <c r="C16" s="109">
        <v>497.72654</v>
      </c>
      <c r="D16" s="109">
        <v>41.75564</v>
      </c>
      <c r="E16" s="110">
        <v>539.48217999999997</v>
      </c>
    </row>
    <row r="17" spans="2:5" x14ac:dyDescent="0.3">
      <c r="B17" s="106">
        <v>2021</v>
      </c>
      <c r="C17" s="109">
        <v>431.89751000000001</v>
      </c>
      <c r="D17" s="109">
        <v>39.144590000000001</v>
      </c>
      <c r="E17" s="110">
        <v>471.0421</v>
      </c>
    </row>
    <row r="18" spans="2:5" x14ac:dyDescent="0.3">
      <c r="B18" s="106">
        <v>2022</v>
      </c>
      <c r="C18" s="111">
        <v>280.45150799999999</v>
      </c>
      <c r="D18" s="112">
        <v>22.275653999999999</v>
      </c>
      <c r="E18" s="113">
        <v>302.72716200000002</v>
      </c>
    </row>
    <row r="19" spans="2:5" x14ac:dyDescent="0.3">
      <c r="B19" s="115"/>
      <c r="C19" s="116"/>
      <c r="D19" s="117"/>
      <c r="E19" s="117"/>
    </row>
    <row r="20" spans="2:5" x14ac:dyDescent="0.3">
      <c r="B20" s="114" t="s">
        <v>405</v>
      </c>
    </row>
    <row r="21" spans="2:5" x14ac:dyDescent="0.3">
      <c r="B21" s="114" t="s">
        <v>406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5EF8D-49D8-4B54-BE7A-F9B99BFD05FC}">
  <sheetPr codeName="Hoja20"/>
  <dimension ref="A2:N43"/>
  <sheetViews>
    <sheetView showGridLines="0" topLeftCell="B13" zoomScaleNormal="100" workbookViewId="0">
      <selection activeCell="C6" sqref="C6"/>
    </sheetView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3" width="15.109375" style="98" customWidth="1"/>
    <col min="4" max="4" width="13.33203125" style="98" customWidth="1"/>
    <col min="5" max="5" width="14.109375" style="98" customWidth="1"/>
    <col min="6" max="6" width="44.33203125" style="98" bestFit="1" customWidth="1"/>
    <col min="7" max="7" width="14.109375" style="98" customWidth="1"/>
    <col min="8" max="9" width="11.88671875" style="98" bestFit="1" customWidth="1"/>
    <col min="10" max="16384" width="11.44140625" style="98"/>
  </cols>
  <sheetData>
    <row r="2" spans="1:14" x14ac:dyDescent="0.3">
      <c r="A2" s="97" t="s">
        <v>109</v>
      </c>
    </row>
    <row r="3" spans="1:14" x14ac:dyDescent="0.3">
      <c r="B3" s="181" t="s">
        <v>516</v>
      </c>
    </row>
    <row r="4" spans="1:14" x14ac:dyDescent="0.3">
      <c r="B4" s="100" t="s">
        <v>110</v>
      </c>
      <c r="N4" s="101"/>
    </row>
    <row r="5" spans="1:14" ht="15" thickBot="1" x14ac:dyDescent="0.35">
      <c r="B5" s="100"/>
      <c r="N5" s="101"/>
    </row>
    <row r="6" spans="1:14" ht="29.4" thickTop="1" x14ac:dyDescent="0.3">
      <c r="B6" s="177"/>
      <c r="C6" s="127" t="s">
        <v>37</v>
      </c>
      <c r="D6" s="127" t="s">
        <v>3</v>
      </c>
      <c r="E6" s="127" t="s">
        <v>44</v>
      </c>
    </row>
    <row r="7" spans="1:14" x14ac:dyDescent="0.3">
      <c r="A7" s="164"/>
      <c r="B7" s="182" t="s">
        <v>91</v>
      </c>
      <c r="C7" s="107">
        <v>3.6721069695284089E-2</v>
      </c>
      <c r="D7" s="107">
        <v>0.16569960278532453</v>
      </c>
      <c r="E7" s="107">
        <v>0.79757932751939142</v>
      </c>
      <c r="G7" s="145"/>
      <c r="H7" s="145"/>
      <c r="I7" s="145"/>
      <c r="J7" s="145"/>
      <c r="K7" s="145"/>
      <c r="L7" s="145"/>
    </row>
    <row r="8" spans="1:14" x14ac:dyDescent="0.3">
      <c r="A8" s="164"/>
      <c r="B8" s="182" t="s">
        <v>83</v>
      </c>
      <c r="C8" s="107">
        <v>8.9079068012791515E-2</v>
      </c>
      <c r="D8" s="107">
        <v>0.17067343596965787</v>
      </c>
      <c r="E8" s="107">
        <v>0.74024749601755047</v>
      </c>
      <c r="G8" s="145"/>
      <c r="H8" s="145"/>
      <c r="I8" s="145"/>
      <c r="J8" s="145"/>
      <c r="K8" s="145"/>
      <c r="L8" s="145"/>
    </row>
    <row r="9" spans="1:14" x14ac:dyDescent="0.3">
      <c r="A9" s="164"/>
      <c r="B9" s="182" t="s">
        <v>99</v>
      </c>
      <c r="C9" s="107">
        <v>4.209217761449735E-2</v>
      </c>
      <c r="D9" s="107">
        <v>0.22013071265960102</v>
      </c>
      <c r="E9" s="107">
        <v>0.73777710972590149</v>
      </c>
      <c r="G9" s="145"/>
      <c r="H9" s="145"/>
      <c r="I9" s="145"/>
      <c r="J9" s="145"/>
      <c r="K9" s="145"/>
      <c r="L9" s="145"/>
    </row>
    <row r="10" spans="1:14" x14ac:dyDescent="0.3">
      <c r="A10" s="164"/>
      <c r="B10" s="182" t="s">
        <v>464</v>
      </c>
      <c r="C10" s="107">
        <v>2.7806187855889057E-2</v>
      </c>
      <c r="D10" s="107">
        <v>0.2491836211438602</v>
      </c>
      <c r="E10" s="107">
        <v>0.72301019100025077</v>
      </c>
      <c r="G10" s="145"/>
      <c r="H10" s="145"/>
      <c r="I10" s="145"/>
      <c r="J10" s="145"/>
      <c r="K10" s="145"/>
      <c r="L10" s="145"/>
    </row>
    <row r="11" spans="1:14" x14ac:dyDescent="0.3">
      <c r="A11" s="164"/>
      <c r="B11" s="182" t="s">
        <v>90</v>
      </c>
      <c r="C11" s="107">
        <v>0.12237973740159792</v>
      </c>
      <c r="D11" s="107">
        <v>0.15280494330899852</v>
      </c>
      <c r="E11" s="107">
        <v>0.71882718071272333</v>
      </c>
      <c r="G11" s="145"/>
      <c r="H11" s="145"/>
      <c r="I11" s="145"/>
      <c r="J11" s="145"/>
      <c r="K11" s="145"/>
      <c r="L11" s="145"/>
    </row>
    <row r="12" spans="1:14" x14ac:dyDescent="0.3">
      <c r="A12" s="164"/>
      <c r="B12" s="182" t="s">
        <v>98</v>
      </c>
      <c r="C12" s="107">
        <v>0.1566745365817947</v>
      </c>
      <c r="D12" s="107">
        <v>0.12918307618843206</v>
      </c>
      <c r="E12" s="107">
        <v>0.71414238722977319</v>
      </c>
      <c r="G12" s="145"/>
      <c r="H12" s="145"/>
      <c r="I12" s="145"/>
      <c r="J12" s="145"/>
      <c r="K12" s="145"/>
      <c r="L12" s="145"/>
    </row>
    <row r="13" spans="1:14" x14ac:dyDescent="0.3">
      <c r="A13" s="164"/>
      <c r="B13" s="182" t="s">
        <v>88</v>
      </c>
      <c r="C13" s="107">
        <v>0.11959768958160931</v>
      </c>
      <c r="D13" s="107">
        <v>0.18174993728363517</v>
      </c>
      <c r="E13" s="107">
        <v>0.69865236488151639</v>
      </c>
      <c r="G13" s="145"/>
      <c r="H13" s="145"/>
      <c r="I13" s="145"/>
      <c r="J13" s="145"/>
      <c r="K13" s="145"/>
      <c r="L13" s="145"/>
    </row>
    <row r="14" spans="1:14" x14ac:dyDescent="0.3">
      <c r="A14" s="164"/>
      <c r="B14" s="182" t="s">
        <v>80</v>
      </c>
      <c r="C14" s="107">
        <v>7.540021057647231E-2</v>
      </c>
      <c r="D14" s="107">
        <v>0.23094314365381621</v>
      </c>
      <c r="E14" s="107">
        <v>0.69365664576971153</v>
      </c>
      <c r="G14" s="145"/>
      <c r="H14" s="145"/>
      <c r="I14" s="145"/>
      <c r="J14" s="145"/>
      <c r="K14" s="145"/>
      <c r="L14" s="145"/>
    </row>
    <row r="15" spans="1:14" x14ac:dyDescent="0.3">
      <c r="A15" s="164"/>
      <c r="B15" s="182" t="s">
        <v>86</v>
      </c>
      <c r="C15" s="107">
        <v>7.3461775935283066E-2</v>
      </c>
      <c r="D15" s="107">
        <v>0.2397021206890034</v>
      </c>
      <c r="E15" s="107">
        <v>0.68683610337571344</v>
      </c>
      <c r="G15" s="145"/>
      <c r="H15" s="145"/>
      <c r="I15" s="145"/>
      <c r="J15" s="145"/>
      <c r="K15" s="145"/>
      <c r="L15" s="145"/>
    </row>
    <row r="16" spans="1:14" x14ac:dyDescent="0.3">
      <c r="A16" s="164"/>
      <c r="B16" s="182" t="s">
        <v>111</v>
      </c>
      <c r="C16" s="107">
        <v>0.25435661756183947</v>
      </c>
      <c r="D16" s="107">
        <v>6.2517095001073997E-2</v>
      </c>
      <c r="E16" s="107">
        <v>0.683127832747918</v>
      </c>
      <c r="G16" s="145"/>
      <c r="H16" s="145"/>
      <c r="I16" s="145"/>
      <c r="J16" s="145"/>
      <c r="K16" s="145"/>
      <c r="L16" s="145"/>
    </row>
    <row r="17" spans="1:12" x14ac:dyDescent="0.3">
      <c r="A17" s="164"/>
      <c r="B17" s="182" t="s">
        <v>95</v>
      </c>
      <c r="C17" s="107">
        <v>4.7230716430607285E-2</v>
      </c>
      <c r="D17" s="107">
        <v>0.27259813555596529</v>
      </c>
      <c r="E17" s="107">
        <v>0.68017114801342748</v>
      </c>
      <c r="G17" s="145"/>
      <c r="H17" s="145"/>
      <c r="I17" s="145"/>
      <c r="J17" s="145"/>
      <c r="K17" s="145"/>
      <c r="L17" s="145"/>
    </row>
    <row r="18" spans="1:12" x14ac:dyDescent="0.3">
      <c r="A18" s="164"/>
      <c r="B18" s="182" t="s">
        <v>87</v>
      </c>
      <c r="C18" s="107">
        <v>0.11553924738887537</v>
      </c>
      <c r="D18" s="107">
        <v>0.20619822190558645</v>
      </c>
      <c r="E18" s="107">
        <v>0.67826251328840315</v>
      </c>
      <c r="G18" s="145"/>
      <c r="H18" s="145"/>
      <c r="I18" s="145"/>
      <c r="J18" s="145"/>
      <c r="K18" s="145"/>
      <c r="L18" s="145"/>
    </row>
    <row r="19" spans="1:12" x14ac:dyDescent="0.3">
      <c r="A19" s="164"/>
      <c r="B19" s="182" t="s">
        <v>395</v>
      </c>
      <c r="C19" s="107">
        <v>0.10643772657948662</v>
      </c>
      <c r="D19" s="107">
        <v>0.21682983941922254</v>
      </c>
      <c r="E19" s="107">
        <v>0.67673243682686557</v>
      </c>
      <c r="G19" s="145"/>
      <c r="H19" s="145"/>
      <c r="I19" s="145"/>
      <c r="J19" s="145"/>
      <c r="K19" s="145"/>
      <c r="L19" s="145"/>
    </row>
    <row r="20" spans="1:12" x14ac:dyDescent="0.3">
      <c r="A20" s="164"/>
      <c r="B20" s="182" t="s">
        <v>113</v>
      </c>
      <c r="C20" s="107">
        <v>1.9321633665322795E-2</v>
      </c>
      <c r="D20" s="107">
        <v>0.31982159388277553</v>
      </c>
      <c r="E20" s="107">
        <v>0.66085677245190155</v>
      </c>
      <c r="G20" s="145"/>
      <c r="H20" s="145"/>
      <c r="I20" s="145"/>
      <c r="J20" s="145"/>
      <c r="K20" s="145"/>
      <c r="L20" s="145"/>
    </row>
    <row r="21" spans="1:12" x14ac:dyDescent="0.3">
      <c r="A21" s="164"/>
      <c r="B21" s="182" t="s">
        <v>112</v>
      </c>
      <c r="C21" s="107">
        <v>1.4996914767087274E-2</v>
      </c>
      <c r="D21" s="107">
        <v>0.33449290396430076</v>
      </c>
      <c r="E21" s="107">
        <v>0.65051018126861204</v>
      </c>
      <c r="G21" s="145"/>
      <c r="H21" s="145"/>
      <c r="I21" s="145"/>
      <c r="J21" s="145"/>
      <c r="K21" s="145"/>
      <c r="L21" s="145"/>
    </row>
    <row r="22" spans="1:12" x14ac:dyDescent="0.3">
      <c r="A22" s="164"/>
      <c r="B22" s="182" t="s">
        <v>82</v>
      </c>
      <c r="C22" s="107">
        <v>4.3010284489567341E-2</v>
      </c>
      <c r="D22" s="107">
        <v>0.31086904723027553</v>
      </c>
      <c r="E22" s="107">
        <v>0.64612066828015702</v>
      </c>
      <c r="G22" s="145"/>
      <c r="H22" s="145"/>
      <c r="I22" s="145"/>
      <c r="J22" s="145"/>
      <c r="K22" s="145"/>
      <c r="L22" s="145"/>
    </row>
    <row r="23" spans="1:12" x14ac:dyDescent="0.3">
      <c r="A23" s="164"/>
      <c r="B23" s="182" t="s">
        <v>84</v>
      </c>
      <c r="C23" s="107">
        <v>0.16011247964582068</v>
      </c>
      <c r="D23" s="107">
        <v>0.19430989657238937</v>
      </c>
      <c r="E23" s="107">
        <v>0.64557762378178984</v>
      </c>
      <c r="G23" s="145"/>
      <c r="H23" s="145"/>
      <c r="I23" s="145"/>
      <c r="J23" s="145"/>
      <c r="K23" s="145"/>
      <c r="L23" s="145"/>
    </row>
    <row r="24" spans="1:12" x14ac:dyDescent="0.3">
      <c r="A24" s="164"/>
      <c r="B24" s="182" t="s">
        <v>114</v>
      </c>
      <c r="C24" s="107">
        <v>0.2792323138116326</v>
      </c>
      <c r="D24" s="107">
        <v>9.5861833052874101E-2</v>
      </c>
      <c r="E24" s="107">
        <v>0.62490662011605946</v>
      </c>
      <c r="G24" s="145"/>
      <c r="H24" s="145"/>
      <c r="I24" s="145"/>
      <c r="J24" s="145"/>
      <c r="K24" s="145"/>
      <c r="L24" s="145"/>
    </row>
    <row r="25" spans="1:12" x14ac:dyDescent="0.3">
      <c r="A25" s="172"/>
      <c r="B25" s="182" t="s">
        <v>92</v>
      </c>
      <c r="C25" s="107">
        <v>0.14793549620655014</v>
      </c>
      <c r="D25" s="107">
        <v>0.24641489419378268</v>
      </c>
      <c r="E25" s="107">
        <v>0.60564960959966729</v>
      </c>
      <c r="G25" s="145"/>
      <c r="H25" s="145"/>
      <c r="I25" s="145"/>
      <c r="J25" s="145"/>
      <c r="K25" s="145"/>
      <c r="L25" s="145"/>
    </row>
    <row r="26" spans="1:12" x14ac:dyDescent="0.3">
      <c r="B26" s="182" t="s">
        <v>97</v>
      </c>
      <c r="C26" s="107">
        <v>0.17165924338323116</v>
      </c>
      <c r="D26" s="107">
        <v>0.2558093239416705</v>
      </c>
      <c r="E26" s="107">
        <v>0.57253143267509832</v>
      </c>
      <c r="G26" s="145"/>
      <c r="H26" s="145"/>
      <c r="I26" s="145"/>
      <c r="J26" s="145"/>
      <c r="K26" s="145"/>
      <c r="L26" s="145"/>
    </row>
    <row r="27" spans="1:12" x14ac:dyDescent="0.3">
      <c r="B27" s="182" t="s">
        <v>81</v>
      </c>
      <c r="C27" s="107">
        <v>0.10151043184357456</v>
      </c>
      <c r="D27" s="107">
        <v>0.32977839831582101</v>
      </c>
      <c r="E27" s="107">
        <v>0.56871116984060444</v>
      </c>
      <c r="G27" s="145"/>
      <c r="H27" s="145"/>
      <c r="I27" s="145"/>
      <c r="J27" s="145"/>
      <c r="K27" s="145"/>
      <c r="L27" s="145"/>
    </row>
    <row r="28" spans="1:12" x14ac:dyDescent="0.3">
      <c r="B28" s="182" t="s">
        <v>76</v>
      </c>
      <c r="C28" s="107">
        <v>0.17230200331129683</v>
      </c>
      <c r="D28" s="107">
        <v>0.2600820553740526</v>
      </c>
      <c r="E28" s="107">
        <v>0.56761594131465043</v>
      </c>
      <c r="G28" s="145"/>
      <c r="H28" s="145"/>
      <c r="I28" s="145"/>
      <c r="J28" s="145"/>
      <c r="K28" s="145"/>
      <c r="L28" s="145"/>
    </row>
    <row r="29" spans="1:12" x14ac:dyDescent="0.3">
      <c r="B29" s="182" t="s">
        <v>96</v>
      </c>
      <c r="C29" s="107">
        <v>0.11950226298379489</v>
      </c>
      <c r="D29" s="107">
        <v>0.32814737856116427</v>
      </c>
      <c r="E29" s="107">
        <v>0.55235035845504088</v>
      </c>
      <c r="G29" s="145"/>
      <c r="H29" s="145"/>
      <c r="I29" s="145"/>
      <c r="J29" s="145"/>
      <c r="K29" s="145"/>
      <c r="L29" s="145"/>
    </row>
    <row r="30" spans="1:12" x14ac:dyDescent="0.3">
      <c r="B30" s="182" t="s">
        <v>116</v>
      </c>
      <c r="C30" s="109">
        <v>0.17540655681997047</v>
      </c>
      <c r="D30" s="109">
        <v>0.2784527230785428</v>
      </c>
      <c r="E30" s="109">
        <v>0.54614072010148673</v>
      </c>
      <c r="G30" s="145"/>
      <c r="H30" s="145"/>
      <c r="I30" s="145"/>
      <c r="J30" s="145"/>
      <c r="K30" s="145"/>
      <c r="L30" s="145"/>
    </row>
    <row r="31" spans="1:12" x14ac:dyDescent="0.3">
      <c r="B31" s="182" t="s">
        <v>115</v>
      </c>
      <c r="C31" s="109">
        <v>5.8823529411764705E-2</v>
      </c>
      <c r="D31" s="109">
        <v>0.4</v>
      </c>
      <c r="E31" s="109">
        <v>0.54117647058823526</v>
      </c>
      <c r="G31" s="145"/>
      <c r="H31" s="145"/>
      <c r="I31" s="145"/>
      <c r="J31" s="145"/>
      <c r="K31" s="145"/>
      <c r="L31" s="145"/>
    </row>
    <row r="32" spans="1:12" x14ac:dyDescent="0.3">
      <c r="B32" s="182" t="s">
        <v>94</v>
      </c>
      <c r="C32" s="109">
        <v>0.24302758849332512</v>
      </c>
      <c r="D32" s="109">
        <v>0.2488115695471218</v>
      </c>
      <c r="E32" s="109">
        <v>0.50816084195955302</v>
      </c>
      <c r="G32" s="145"/>
      <c r="H32" s="145"/>
      <c r="I32" s="145"/>
      <c r="J32" s="145"/>
      <c r="K32" s="145"/>
      <c r="L32" s="145"/>
    </row>
    <row r="33" spans="2:12" x14ac:dyDescent="0.3">
      <c r="B33" s="182" t="s">
        <v>89</v>
      </c>
      <c r="C33" s="109">
        <v>0.20987026795728761</v>
      </c>
      <c r="D33" s="109">
        <v>0.29361972497584948</v>
      </c>
      <c r="E33" s="109">
        <v>0.49651000706686288</v>
      </c>
      <c r="G33" s="145"/>
      <c r="H33" s="145"/>
      <c r="I33" s="145"/>
      <c r="J33" s="145"/>
      <c r="K33" s="145"/>
      <c r="L33" s="145"/>
    </row>
    <row r="34" spans="2:12" x14ac:dyDescent="0.3">
      <c r="B34" s="182" t="s">
        <v>117</v>
      </c>
      <c r="C34" s="109">
        <v>0.15076257959524064</v>
      </c>
      <c r="D34" s="109">
        <v>0.36442675500447386</v>
      </c>
      <c r="E34" s="109">
        <v>0.48481066540028556</v>
      </c>
      <c r="G34" s="145"/>
      <c r="H34" s="145"/>
      <c r="I34" s="145"/>
      <c r="J34" s="145"/>
      <c r="K34" s="145"/>
      <c r="L34" s="145"/>
    </row>
    <row r="35" spans="2:12" x14ac:dyDescent="0.3">
      <c r="B35" s="182" t="s">
        <v>118</v>
      </c>
      <c r="C35" s="109">
        <v>0.17621973256234189</v>
      </c>
      <c r="D35" s="109">
        <v>0.46438466966114228</v>
      </c>
      <c r="E35" s="109">
        <v>0.3593955977765157</v>
      </c>
      <c r="G35" s="145"/>
      <c r="H35" s="145"/>
      <c r="I35" s="145"/>
      <c r="J35" s="145"/>
      <c r="K35" s="145"/>
      <c r="L35" s="145"/>
    </row>
    <row r="36" spans="2:12" x14ac:dyDescent="0.3">
      <c r="B36" s="182" t="s">
        <v>52</v>
      </c>
      <c r="C36" s="112">
        <v>0.20756312788703071</v>
      </c>
      <c r="D36" s="112">
        <v>0.43192756500000001</v>
      </c>
      <c r="E36" s="112">
        <v>0.36050930752520277</v>
      </c>
    </row>
    <row r="37" spans="2:12" x14ac:dyDescent="0.3">
      <c r="B37" s="125" t="s">
        <v>424</v>
      </c>
      <c r="C37" s="137"/>
      <c r="D37" s="137"/>
      <c r="E37" s="137"/>
    </row>
    <row r="38" spans="2:12" x14ac:dyDescent="0.3">
      <c r="B38" s="125" t="s">
        <v>407</v>
      </c>
    </row>
    <row r="43" spans="2:12" ht="15" customHeight="1" x14ac:dyDescent="0.3"/>
  </sheetData>
  <sortState ref="F7:I35">
    <sortCondition descending="1" ref="I7:I35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E1F7-025A-421B-8EF6-26BF37FE1DAB}">
  <sheetPr codeName="Hoja21"/>
  <dimension ref="A2:P44"/>
  <sheetViews>
    <sheetView showGridLines="0" topLeftCell="A9" zoomScaleNormal="100" workbookViewId="0">
      <selection activeCell="C6" sqref="C6"/>
    </sheetView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3" width="15.109375" style="98" customWidth="1"/>
    <col min="4" max="4" width="13.33203125" style="98" customWidth="1"/>
    <col min="5" max="5" width="14.109375" style="98" customWidth="1"/>
    <col min="6" max="6" width="44.33203125" style="98" bestFit="1" customWidth="1"/>
    <col min="7" max="7" width="14.109375" style="98" customWidth="1"/>
    <col min="8" max="16384" width="11.44140625" style="98"/>
  </cols>
  <sheetData>
    <row r="2" spans="1:16" x14ac:dyDescent="0.3">
      <c r="A2" s="97" t="s">
        <v>119</v>
      </c>
    </row>
    <row r="3" spans="1:16" x14ac:dyDescent="0.3">
      <c r="B3" s="181" t="s">
        <v>516</v>
      </c>
    </row>
    <row r="4" spans="1:16" x14ac:dyDescent="0.3">
      <c r="B4" s="100" t="s">
        <v>40</v>
      </c>
      <c r="P4" s="101"/>
    </row>
    <row r="5" spans="1:16" ht="15" thickBot="1" x14ac:dyDescent="0.35">
      <c r="B5" s="100"/>
      <c r="P5" s="101"/>
    </row>
    <row r="6" spans="1:16" ht="29.4" thickTop="1" x14ac:dyDescent="0.3">
      <c r="B6" s="177"/>
      <c r="C6" s="127" t="s">
        <v>37</v>
      </c>
      <c r="D6" s="127" t="s">
        <v>3</v>
      </c>
      <c r="E6" s="127" t="s">
        <v>44</v>
      </c>
    </row>
    <row r="7" spans="1:16" x14ac:dyDescent="0.3">
      <c r="A7" s="164"/>
      <c r="B7" s="159" t="s">
        <v>99</v>
      </c>
      <c r="C7" s="165">
        <v>0.14000000000000001</v>
      </c>
      <c r="D7" s="166">
        <v>0.52</v>
      </c>
      <c r="E7" s="167">
        <v>2.7399999999999998</v>
      </c>
    </row>
    <row r="8" spans="1:16" x14ac:dyDescent="0.3">
      <c r="A8" s="164"/>
      <c r="B8" s="159" t="s">
        <v>83</v>
      </c>
      <c r="C8" s="168">
        <v>0.31</v>
      </c>
      <c r="D8" s="169">
        <v>0.59</v>
      </c>
      <c r="E8" s="170">
        <v>2.5300000000000002</v>
      </c>
    </row>
    <row r="9" spans="1:16" x14ac:dyDescent="0.3">
      <c r="A9" s="164"/>
      <c r="B9" s="159" t="s">
        <v>80</v>
      </c>
      <c r="C9" s="168">
        <v>0.24</v>
      </c>
      <c r="D9" s="169">
        <v>0.74</v>
      </c>
      <c r="E9" s="170">
        <v>2.2200000000000002</v>
      </c>
    </row>
    <row r="10" spans="1:16" x14ac:dyDescent="0.3">
      <c r="A10" s="164"/>
      <c r="B10" s="159" t="s">
        <v>88</v>
      </c>
      <c r="C10" s="168">
        <v>0.37</v>
      </c>
      <c r="D10" s="169">
        <v>0.56999999999999995</v>
      </c>
      <c r="E10" s="170">
        <v>2.19</v>
      </c>
    </row>
    <row r="11" spans="1:16" x14ac:dyDescent="0.3">
      <c r="A11" s="164"/>
      <c r="B11" s="159" t="s">
        <v>86</v>
      </c>
      <c r="C11" s="168">
        <v>0.22</v>
      </c>
      <c r="D11" s="169">
        <v>0.71</v>
      </c>
      <c r="E11" s="170">
        <v>2.0200000000000005</v>
      </c>
    </row>
    <row r="12" spans="1:16" x14ac:dyDescent="0.3">
      <c r="A12" s="164"/>
      <c r="B12" s="159" t="s">
        <v>98</v>
      </c>
      <c r="C12" s="168">
        <v>0.17</v>
      </c>
      <c r="D12" s="169">
        <v>0.25</v>
      </c>
      <c r="E12" s="170">
        <v>1.69</v>
      </c>
    </row>
    <row r="13" spans="1:16" x14ac:dyDescent="0.3">
      <c r="A13" s="164"/>
      <c r="B13" s="159" t="s">
        <v>95</v>
      </c>
      <c r="C13" s="168">
        <v>0.11</v>
      </c>
      <c r="D13" s="169">
        <v>0.63</v>
      </c>
      <c r="E13" s="170">
        <v>1.5599999999999998</v>
      </c>
    </row>
    <row r="14" spans="1:16" x14ac:dyDescent="0.3">
      <c r="A14" s="164"/>
      <c r="B14" s="159" t="s">
        <v>395</v>
      </c>
      <c r="C14" s="168">
        <v>0.24</v>
      </c>
      <c r="D14" s="169">
        <v>0.48</v>
      </c>
      <c r="E14" s="170">
        <v>1.51</v>
      </c>
    </row>
    <row r="15" spans="1:16" x14ac:dyDescent="0.3">
      <c r="A15" s="164"/>
      <c r="B15" s="159" t="s">
        <v>399</v>
      </c>
      <c r="C15" s="168">
        <v>0.25</v>
      </c>
      <c r="D15" s="169">
        <v>0.45</v>
      </c>
      <c r="E15" s="170">
        <v>1.4800000000000002</v>
      </c>
    </row>
    <row r="16" spans="1:16" x14ac:dyDescent="0.3">
      <c r="A16" s="164"/>
      <c r="B16" s="159" t="s">
        <v>84</v>
      </c>
      <c r="C16" s="168">
        <v>0.31</v>
      </c>
      <c r="D16" s="169">
        <v>0.38</v>
      </c>
      <c r="E16" s="170">
        <v>1.27</v>
      </c>
    </row>
    <row r="17" spans="1:5" x14ac:dyDescent="0.3">
      <c r="A17" s="164"/>
      <c r="B17" s="159" t="s">
        <v>82</v>
      </c>
      <c r="C17" s="168">
        <v>7.0000000000000007E-2</v>
      </c>
      <c r="D17" s="169">
        <v>0.53</v>
      </c>
      <c r="E17" s="170">
        <v>1.1099999999999999</v>
      </c>
    </row>
    <row r="18" spans="1:5" x14ac:dyDescent="0.3">
      <c r="A18" s="164"/>
      <c r="B18" s="159" t="s">
        <v>81</v>
      </c>
      <c r="C18" s="168">
        <v>0.18</v>
      </c>
      <c r="D18" s="169">
        <v>0.59</v>
      </c>
      <c r="E18" s="170">
        <v>1.01</v>
      </c>
    </row>
    <row r="19" spans="1:5" x14ac:dyDescent="0.3">
      <c r="A19" s="164"/>
      <c r="B19" s="159" t="s">
        <v>90</v>
      </c>
      <c r="C19" s="168">
        <v>0.17</v>
      </c>
      <c r="D19" s="169">
        <v>0.21</v>
      </c>
      <c r="E19" s="170">
        <v>1.0099999999999998</v>
      </c>
    </row>
    <row r="20" spans="1:5" x14ac:dyDescent="0.3">
      <c r="A20" s="164"/>
      <c r="B20" s="159" t="s">
        <v>113</v>
      </c>
      <c r="C20" s="168">
        <v>0.03</v>
      </c>
      <c r="D20" s="169">
        <v>0.47</v>
      </c>
      <c r="E20" s="170">
        <v>0.96</v>
      </c>
    </row>
    <row r="21" spans="1:5" x14ac:dyDescent="0.3">
      <c r="A21" s="164"/>
      <c r="B21" s="159" t="s">
        <v>96</v>
      </c>
      <c r="C21" s="168">
        <v>0.19</v>
      </c>
      <c r="D21" s="169">
        <v>0.52</v>
      </c>
      <c r="E21" s="170">
        <v>0.88000000000000012</v>
      </c>
    </row>
    <row r="22" spans="1:5" x14ac:dyDescent="0.3">
      <c r="A22" s="164"/>
      <c r="B22" s="159" t="s">
        <v>76</v>
      </c>
      <c r="C22" s="168">
        <v>0.25</v>
      </c>
      <c r="D22" s="169">
        <v>0.37</v>
      </c>
      <c r="E22" s="170">
        <v>0.82</v>
      </c>
    </row>
    <row r="23" spans="1:5" x14ac:dyDescent="0.3">
      <c r="A23" s="164"/>
      <c r="B23" s="159" t="s">
        <v>92</v>
      </c>
      <c r="C23" s="168">
        <v>0.2</v>
      </c>
      <c r="D23" s="169">
        <v>0.33</v>
      </c>
      <c r="E23" s="170">
        <v>0.8</v>
      </c>
    </row>
    <row r="24" spans="1:5" x14ac:dyDescent="0.3">
      <c r="A24" s="164"/>
      <c r="B24" s="159" t="s">
        <v>116</v>
      </c>
      <c r="C24" s="168">
        <v>0.25</v>
      </c>
      <c r="D24" s="169">
        <v>0.4</v>
      </c>
      <c r="E24" s="170">
        <v>0.77999999999999992</v>
      </c>
    </row>
    <row r="25" spans="1:5" x14ac:dyDescent="0.3">
      <c r="A25" s="172"/>
      <c r="B25" s="159" t="s">
        <v>91</v>
      </c>
      <c r="C25" s="168">
        <v>0.04</v>
      </c>
      <c r="D25" s="169">
        <v>0.16</v>
      </c>
      <c r="E25" s="170">
        <v>0.76</v>
      </c>
    </row>
    <row r="26" spans="1:5" x14ac:dyDescent="0.3">
      <c r="B26" s="159" t="s">
        <v>89</v>
      </c>
      <c r="C26" s="168">
        <v>0.31</v>
      </c>
      <c r="D26" s="169">
        <v>0.44</v>
      </c>
      <c r="E26" s="170">
        <v>0.73</v>
      </c>
    </row>
    <row r="27" spans="1:5" x14ac:dyDescent="0.3">
      <c r="B27" s="159" t="s">
        <v>97</v>
      </c>
      <c r="C27" s="168">
        <v>0.17</v>
      </c>
      <c r="D27" s="169">
        <v>0.25</v>
      </c>
      <c r="E27" s="170">
        <v>0.55999999999999994</v>
      </c>
    </row>
    <row r="28" spans="1:5" x14ac:dyDescent="0.3">
      <c r="B28" s="159" t="s">
        <v>111</v>
      </c>
      <c r="C28" s="168">
        <v>0.19</v>
      </c>
      <c r="D28" s="169">
        <v>0.05</v>
      </c>
      <c r="E28" s="170">
        <v>0.53</v>
      </c>
    </row>
    <row r="29" spans="1:5" x14ac:dyDescent="0.3">
      <c r="B29" s="159" t="s">
        <v>117</v>
      </c>
      <c r="C29" s="168">
        <v>0.15</v>
      </c>
      <c r="D29" s="169">
        <v>0.37</v>
      </c>
      <c r="E29" s="170">
        <v>0.5</v>
      </c>
    </row>
    <row r="30" spans="1:5" x14ac:dyDescent="0.3">
      <c r="B30" s="159" t="s">
        <v>94</v>
      </c>
      <c r="C30" s="168">
        <v>0.24</v>
      </c>
      <c r="D30" s="169">
        <v>0.24</v>
      </c>
      <c r="E30" s="170">
        <v>0.5</v>
      </c>
    </row>
    <row r="31" spans="1:5" x14ac:dyDescent="0.3">
      <c r="B31" s="159" t="s">
        <v>398</v>
      </c>
      <c r="C31" s="168">
        <v>0.25</v>
      </c>
      <c r="D31" s="169">
        <v>0.28999999999999998</v>
      </c>
      <c r="E31" s="170">
        <v>0.42999999999999994</v>
      </c>
    </row>
    <row r="32" spans="1:5" x14ac:dyDescent="0.3">
      <c r="B32" s="159" t="s">
        <v>112</v>
      </c>
      <c r="C32" s="168">
        <v>0.01</v>
      </c>
      <c r="D32" s="169">
        <v>0.22</v>
      </c>
      <c r="E32" s="170">
        <v>0.42000000000000004</v>
      </c>
    </row>
    <row r="33" spans="2:5" x14ac:dyDescent="0.3">
      <c r="B33" s="159" t="s">
        <v>115</v>
      </c>
      <c r="C33" s="168">
        <v>0.05</v>
      </c>
      <c r="D33" s="169">
        <v>0.31</v>
      </c>
      <c r="E33" s="170">
        <v>0.41000000000000003</v>
      </c>
    </row>
    <row r="34" spans="2:5" x14ac:dyDescent="0.3">
      <c r="B34" s="159" t="s">
        <v>52</v>
      </c>
      <c r="C34" s="168">
        <v>0.21773536356510093</v>
      </c>
      <c r="D34" s="169">
        <v>0.4530954330216676</v>
      </c>
      <c r="E34" s="170">
        <v>0.37817711624255917</v>
      </c>
    </row>
    <row r="35" spans="2:5" x14ac:dyDescent="0.3">
      <c r="B35" s="159" t="s">
        <v>114</v>
      </c>
      <c r="C35" s="168">
        <v>0.13</v>
      </c>
      <c r="D35" s="169">
        <v>0.04</v>
      </c>
      <c r="E35" s="170">
        <v>0.29000000000000004</v>
      </c>
    </row>
    <row r="36" spans="2:5" x14ac:dyDescent="0.3">
      <c r="B36" s="159" t="s">
        <v>118</v>
      </c>
      <c r="C36" s="168">
        <v>0.13</v>
      </c>
      <c r="D36" s="169">
        <v>0.35</v>
      </c>
      <c r="E36" s="170">
        <v>0.27</v>
      </c>
    </row>
    <row r="38" spans="2:5" x14ac:dyDescent="0.3">
      <c r="B38" s="125" t="s">
        <v>424</v>
      </c>
      <c r="C38" s="137"/>
      <c r="D38" s="137"/>
      <c r="E38" s="137"/>
    </row>
    <row r="39" spans="2:5" x14ac:dyDescent="0.3">
      <c r="B39" s="125" t="s">
        <v>407</v>
      </c>
    </row>
    <row r="44" spans="2:5" ht="15" customHeight="1" x14ac:dyDescent="0.3"/>
  </sheetData>
  <sortState ref="B7:E36">
    <sortCondition descending="1" ref="E7:E36"/>
    <sortCondition descending="1" ref="C7:C36"/>
    <sortCondition descending="1" ref="D7:D36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B9D95-AECF-49C1-ABA6-241CB4447587}">
  <sheetPr codeName="Hoja22"/>
  <dimension ref="A2:J43"/>
  <sheetViews>
    <sheetView showGridLines="0" topLeftCell="A14" zoomScaleNormal="100" workbookViewId="0">
      <selection activeCell="C6" sqref="C6"/>
    </sheetView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3" width="15.109375" style="98" customWidth="1"/>
    <col min="4" max="4" width="44.33203125" style="98" bestFit="1" customWidth="1"/>
    <col min="5" max="7" width="14.109375" style="98" customWidth="1"/>
    <col min="8" max="16384" width="11.44140625" style="98"/>
  </cols>
  <sheetData>
    <row r="2" spans="1:10" x14ac:dyDescent="0.3">
      <c r="A2" s="97" t="s">
        <v>314</v>
      </c>
    </row>
    <row r="3" spans="1:10" x14ac:dyDescent="0.3">
      <c r="B3" s="181" t="s">
        <v>519</v>
      </c>
    </row>
    <row r="4" spans="1:10" x14ac:dyDescent="0.3">
      <c r="B4" s="100" t="s">
        <v>120</v>
      </c>
    </row>
    <row r="5" spans="1:10" ht="15" thickBot="1" x14ac:dyDescent="0.35">
      <c r="B5" s="100"/>
      <c r="J5" s="101"/>
    </row>
    <row r="6" spans="1:10" ht="15" thickTop="1" x14ac:dyDescent="0.3">
      <c r="B6" s="177"/>
      <c r="C6" s="127">
        <v>2022</v>
      </c>
    </row>
    <row r="7" spans="1:10" x14ac:dyDescent="0.3">
      <c r="A7" s="164"/>
      <c r="B7" s="159" t="s">
        <v>99</v>
      </c>
      <c r="C7" s="107">
        <v>1831.83</v>
      </c>
      <c r="E7" s="137"/>
    </row>
    <row r="8" spans="1:10" x14ac:dyDescent="0.3">
      <c r="A8" s="164"/>
      <c r="B8" s="159" t="s">
        <v>83</v>
      </c>
      <c r="C8" s="107">
        <v>1624.5519999999999</v>
      </c>
      <c r="E8" s="137"/>
    </row>
    <row r="9" spans="1:10" x14ac:dyDescent="0.3">
      <c r="A9" s="164"/>
      <c r="B9" s="159" t="s">
        <v>96</v>
      </c>
      <c r="C9" s="107">
        <v>1620.674</v>
      </c>
      <c r="E9" s="137"/>
    </row>
    <row r="10" spans="1:10" x14ac:dyDescent="0.3">
      <c r="A10" s="164"/>
      <c r="B10" s="159" t="s">
        <v>80</v>
      </c>
      <c r="C10" s="107">
        <v>1594.075</v>
      </c>
      <c r="E10" s="137"/>
    </row>
    <row r="11" spans="1:10" x14ac:dyDescent="0.3">
      <c r="A11" s="164"/>
      <c r="B11" s="159" t="s">
        <v>88</v>
      </c>
      <c r="C11" s="107">
        <v>1455.655</v>
      </c>
    </row>
    <row r="12" spans="1:10" x14ac:dyDescent="0.3">
      <c r="A12" s="164"/>
      <c r="B12" s="159" t="s">
        <v>86</v>
      </c>
      <c r="C12" s="107">
        <v>1430.3810000000001</v>
      </c>
      <c r="E12" s="137"/>
    </row>
    <row r="13" spans="1:10" x14ac:dyDescent="0.3">
      <c r="A13" s="164"/>
      <c r="B13" s="159" t="s">
        <v>95</v>
      </c>
      <c r="C13" s="107">
        <v>1251.2550000000001</v>
      </c>
      <c r="D13" s="137"/>
      <c r="E13" s="137"/>
    </row>
    <row r="14" spans="1:10" x14ac:dyDescent="0.3">
      <c r="A14" s="164"/>
      <c r="B14" s="159" t="s">
        <v>94</v>
      </c>
      <c r="C14" s="107">
        <v>1173.0619999999999</v>
      </c>
      <c r="E14" s="137"/>
    </row>
    <row r="15" spans="1:10" x14ac:dyDescent="0.3">
      <c r="A15" s="164"/>
      <c r="B15" s="159" t="s">
        <v>91</v>
      </c>
      <c r="C15" s="107">
        <v>963.17899999999997</v>
      </c>
      <c r="E15" s="137"/>
    </row>
    <row r="16" spans="1:10" x14ac:dyDescent="0.3">
      <c r="A16" s="164"/>
      <c r="B16" s="159" t="s">
        <v>87</v>
      </c>
      <c r="C16" s="107">
        <v>845.92700000000002</v>
      </c>
      <c r="E16" s="137"/>
    </row>
    <row r="17" spans="1:5" x14ac:dyDescent="0.3">
      <c r="A17" s="164"/>
      <c r="B17" s="159" t="s">
        <v>395</v>
      </c>
      <c r="C17" s="107">
        <v>792.21500000000003</v>
      </c>
      <c r="E17" s="137"/>
    </row>
    <row r="18" spans="1:5" x14ac:dyDescent="0.3">
      <c r="A18" s="164"/>
      <c r="B18" s="159" t="s">
        <v>98</v>
      </c>
      <c r="C18" s="107">
        <v>570.452</v>
      </c>
      <c r="E18" s="137"/>
    </row>
    <row r="19" spans="1:5" x14ac:dyDescent="0.3">
      <c r="A19" s="164"/>
      <c r="B19" s="159" t="s">
        <v>84</v>
      </c>
      <c r="C19" s="107">
        <v>515.97900000000004</v>
      </c>
      <c r="E19" s="137"/>
    </row>
    <row r="20" spans="1:5" x14ac:dyDescent="0.3">
      <c r="A20" s="164"/>
      <c r="B20" s="159" t="s">
        <v>81</v>
      </c>
      <c r="C20" s="107">
        <v>481.85899999999998</v>
      </c>
      <c r="E20" s="137"/>
    </row>
    <row r="21" spans="1:5" x14ac:dyDescent="0.3">
      <c r="A21" s="164"/>
      <c r="B21" s="159" t="s">
        <v>92</v>
      </c>
      <c r="C21" s="107">
        <v>439.01400000000001</v>
      </c>
      <c r="E21" s="137"/>
    </row>
    <row r="22" spans="1:5" x14ac:dyDescent="0.3">
      <c r="A22" s="164"/>
      <c r="B22" s="159" t="s">
        <v>76</v>
      </c>
      <c r="C22" s="107">
        <v>407.41300000000001</v>
      </c>
      <c r="E22" s="137"/>
    </row>
    <row r="23" spans="1:5" x14ac:dyDescent="0.3">
      <c r="A23" s="164"/>
      <c r="B23" s="159" t="s">
        <v>82</v>
      </c>
      <c r="C23" s="107">
        <v>399.33100000000002</v>
      </c>
      <c r="E23" s="137"/>
    </row>
    <row r="24" spans="1:5" x14ac:dyDescent="0.3">
      <c r="A24" s="164"/>
      <c r="B24" s="159" t="s">
        <v>89</v>
      </c>
      <c r="C24" s="107">
        <v>294.92200000000003</v>
      </c>
      <c r="E24" s="137"/>
    </row>
    <row r="25" spans="1:5" x14ac:dyDescent="0.3">
      <c r="A25" s="172"/>
      <c r="B25" s="159" t="s">
        <v>113</v>
      </c>
      <c r="C25" s="107">
        <v>253.34100000000001</v>
      </c>
      <c r="E25" s="137"/>
    </row>
    <row r="26" spans="1:5" x14ac:dyDescent="0.3">
      <c r="B26" s="159" t="s">
        <v>116</v>
      </c>
      <c r="C26" s="107">
        <v>248.38499999999999</v>
      </c>
      <c r="E26" s="137"/>
    </row>
    <row r="27" spans="1:5" x14ac:dyDescent="0.3">
      <c r="B27" s="159" t="s">
        <v>117</v>
      </c>
      <c r="C27" s="107">
        <v>246.14500000000001</v>
      </c>
      <c r="E27" s="137"/>
    </row>
    <row r="28" spans="1:5" x14ac:dyDescent="0.3">
      <c r="B28" s="159" t="s">
        <v>90</v>
      </c>
      <c r="C28" s="107">
        <v>242.62700000000001</v>
      </c>
      <c r="E28" s="137"/>
    </row>
    <row r="29" spans="1:5" x14ac:dyDescent="0.3">
      <c r="B29" s="159" t="s">
        <v>115</v>
      </c>
      <c r="C29" s="107">
        <v>234.88300000000001</v>
      </c>
      <c r="E29" s="137"/>
    </row>
    <row r="30" spans="1:5" x14ac:dyDescent="0.3">
      <c r="B30" s="159" t="s">
        <v>470</v>
      </c>
      <c r="C30" s="107">
        <v>220.48211416597985</v>
      </c>
      <c r="E30" s="137"/>
    </row>
    <row r="31" spans="1:5" x14ac:dyDescent="0.3">
      <c r="B31" s="159" t="s">
        <v>112</v>
      </c>
      <c r="C31" s="107">
        <v>214.643</v>
      </c>
      <c r="E31" s="137"/>
    </row>
    <row r="32" spans="1:5" x14ac:dyDescent="0.3">
      <c r="B32" s="159" t="s">
        <v>97</v>
      </c>
      <c r="C32" s="109">
        <v>197.80199999999999</v>
      </c>
      <c r="E32" s="137"/>
    </row>
    <row r="33" spans="2:5" x14ac:dyDescent="0.3">
      <c r="B33" s="159" t="s">
        <v>118</v>
      </c>
      <c r="C33" s="109">
        <v>154.88900000000001</v>
      </c>
      <c r="E33" s="137"/>
    </row>
    <row r="34" spans="2:5" x14ac:dyDescent="0.3">
      <c r="B34" s="159" t="s">
        <v>111</v>
      </c>
      <c r="C34" s="109">
        <v>94.623000000000005</v>
      </c>
      <c r="E34" s="137"/>
    </row>
    <row r="35" spans="2:5" x14ac:dyDescent="0.3">
      <c r="B35" s="159" t="s">
        <v>471</v>
      </c>
      <c r="C35" s="112">
        <v>68.468999999999994</v>
      </c>
      <c r="E35" s="137"/>
    </row>
    <row r="37" spans="2:5" x14ac:dyDescent="0.3">
      <c r="B37" s="125" t="s">
        <v>425</v>
      </c>
      <c r="C37" s="137"/>
    </row>
    <row r="38" spans="2:5" x14ac:dyDescent="0.3">
      <c r="B38" s="125" t="s">
        <v>426</v>
      </c>
    </row>
    <row r="43" spans="2:5" ht="15" customHeight="1" x14ac:dyDescent="0.3"/>
  </sheetData>
  <sortState ref="D7:E35">
    <sortCondition descending="1" ref="E7:E35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04EE7-8553-4E8F-A1DA-9EA9EDB9C1C9}">
  <sheetPr codeName="Hoja23"/>
  <dimension ref="A2:N44"/>
  <sheetViews>
    <sheetView showGridLines="0" topLeftCell="B1" zoomScaleNormal="100" workbookViewId="0">
      <selection activeCell="C1" sqref="C1:C1048576"/>
    </sheetView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12" width="12.6640625" style="98" customWidth="1"/>
    <col min="13" max="16384" width="11.44140625" style="98"/>
  </cols>
  <sheetData>
    <row r="2" spans="1:14" x14ac:dyDescent="0.3">
      <c r="A2" s="97" t="s">
        <v>121</v>
      </c>
    </row>
    <row r="3" spans="1:14" x14ac:dyDescent="0.3">
      <c r="B3" s="181" t="s">
        <v>523</v>
      </c>
    </row>
    <row r="4" spans="1:14" x14ac:dyDescent="0.3">
      <c r="B4" s="100" t="s">
        <v>122</v>
      </c>
    </row>
    <row r="5" spans="1:14" ht="15" thickBot="1" x14ac:dyDescent="0.35"/>
    <row r="6" spans="1:14" ht="15" thickTop="1" x14ac:dyDescent="0.3">
      <c r="A6" s="164"/>
      <c r="B6" s="184" t="s">
        <v>127</v>
      </c>
      <c r="C6" s="185">
        <v>2011</v>
      </c>
      <c r="D6" s="185">
        <v>2012</v>
      </c>
      <c r="E6" s="185">
        <v>2013</v>
      </c>
      <c r="F6" s="185">
        <v>2014</v>
      </c>
      <c r="G6" s="185">
        <v>2015</v>
      </c>
      <c r="H6" s="185">
        <v>2016</v>
      </c>
      <c r="I6" s="185">
        <v>2017</v>
      </c>
      <c r="J6" s="185">
        <v>2018</v>
      </c>
      <c r="K6" s="185">
        <v>2019</v>
      </c>
      <c r="L6" s="185">
        <v>2020</v>
      </c>
      <c r="M6" s="185">
        <v>2021</v>
      </c>
      <c r="N6" s="185">
        <v>2022</v>
      </c>
    </row>
    <row r="7" spans="1:14" x14ac:dyDescent="0.3">
      <c r="A7" s="164"/>
      <c r="B7" s="106" t="s">
        <v>123</v>
      </c>
      <c r="C7" s="137">
        <v>37997.839674166004</v>
      </c>
      <c r="D7" s="137">
        <v>36958.630700519003</v>
      </c>
      <c r="E7" s="137">
        <v>36937.784552764002</v>
      </c>
      <c r="F7" s="137">
        <v>36995.476262441</v>
      </c>
      <c r="G7" s="137">
        <v>38438.327015305003</v>
      </c>
      <c r="H7" s="137">
        <v>37565.091099928999</v>
      </c>
      <c r="I7" s="137">
        <v>39411.645931967003</v>
      </c>
      <c r="J7" s="137">
        <v>40543.464052967</v>
      </c>
      <c r="K7" s="137">
        <v>41384</v>
      </c>
      <c r="L7" s="186">
        <v>42236</v>
      </c>
      <c r="M7" s="186">
        <v>44079.398253828003</v>
      </c>
      <c r="N7" s="186">
        <v>45709.387368299998</v>
      </c>
    </row>
    <row r="8" spans="1:14" x14ac:dyDescent="0.3">
      <c r="A8" s="164"/>
      <c r="B8" s="106" t="s">
        <v>124</v>
      </c>
      <c r="C8" s="107">
        <v>25433.799084905</v>
      </c>
      <c r="D8" s="107">
        <v>24647.100295183998</v>
      </c>
      <c r="E8" s="107">
        <v>24139.066301895</v>
      </c>
      <c r="F8" s="107">
        <v>23632.475557925001</v>
      </c>
      <c r="G8" s="107">
        <v>23519.129039234002</v>
      </c>
      <c r="H8" s="107">
        <v>23121.215769056998</v>
      </c>
      <c r="I8" s="107">
        <v>24442.265795939998</v>
      </c>
      <c r="J8" s="107">
        <v>24731.876224807002</v>
      </c>
      <c r="K8" s="107">
        <v>24870.125187945468</v>
      </c>
      <c r="L8" s="107">
        <v>25907.9</v>
      </c>
      <c r="M8" s="107">
        <v>27007.5</v>
      </c>
      <c r="N8" s="107">
        <v>28518.358745111411</v>
      </c>
    </row>
    <row r="9" spans="1:14" x14ac:dyDescent="0.3">
      <c r="A9" s="164"/>
      <c r="B9" s="187" t="s">
        <v>125</v>
      </c>
      <c r="C9" s="137">
        <v>-1.3200472958293155</v>
      </c>
      <c r="D9" s="137">
        <v>-3.093123394954822</v>
      </c>
      <c r="E9" s="137">
        <v>-2.0612323040218543</v>
      </c>
      <c r="F9" s="137">
        <v>-2.0986343781251784</v>
      </c>
      <c r="G9" s="137">
        <v>-0.47962185939081514</v>
      </c>
      <c r="H9" s="137">
        <v>-1.6918707725665121</v>
      </c>
      <c r="I9" s="137">
        <v>5.7135837495662942</v>
      </c>
      <c r="J9" s="137">
        <v>1.1848755401191531</v>
      </c>
      <c r="K9" s="137">
        <v>0.55899100368211463</v>
      </c>
      <c r="L9" s="137">
        <v>4.1727767922838677</v>
      </c>
      <c r="M9" s="137">
        <v>4.2442652627190869</v>
      </c>
      <c r="N9" s="137">
        <v>5.594219180269965</v>
      </c>
    </row>
    <row r="10" spans="1:14" x14ac:dyDescent="0.3">
      <c r="A10" s="164"/>
      <c r="B10" s="188" t="s">
        <v>126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</row>
    <row r="11" spans="1:14" x14ac:dyDescent="0.3">
      <c r="A11" s="164"/>
      <c r="B11" s="190" t="s">
        <v>123</v>
      </c>
      <c r="C11" s="137">
        <v>26356.368511891</v>
      </c>
      <c r="D11" s="137">
        <v>25544.328624277001</v>
      </c>
      <c r="E11" s="137">
        <v>24915.186347426999</v>
      </c>
      <c r="F11" s="137">
        <v>24815.053052947998</v>
      </c>
      <c r="G11" s="137">
        <v>26487.137076748</v>
      </c>
      <c r="H11" s="137">
        <v>26155.102293726999</v>
      </c>
      <c r="I11" s="137">
        <v>26265.175370186</v>
      </c>
      <c r="J11" s="137">
        <v>27061.959670795</v>
      </c>
      <c r="K11" s="137">
        <v>27577</v>
      </c>
      <c r="L11" s="186">
        <v>27609</v>
      </c>
      <c r="M11" s="186">
        <v>28838.121009476999</v>
      </c>
      <c r="N11" s="186">
        <v>30419.818404653</v>
      </c>
    </row>
    <row r="12" spans="1:14" x14ac:dyDescent="0.3">
      <c r="A12" s="164"/>
      <c r="B12" s="106" t="s">
        <v>124</v>
      </c>
      <c r="C12" s="107">
        <v>14609.346896293</v>
      </c>
      <c r="D12" s="107">
        <v>14280.205067258001</v>
      </c>
      <c r="E12" s="107">
        <v>13868.064589961001</v>
      </c>
      <c r="F12" s="107">
        <v>13317.862420453001</v>
      </c>
      <c r="G12" s="107">
        <v>13506.957850047</v>
      </c>
      <c r="H12" s="107">
        <v>13208.884260856999</v>
      </c>
      <c r="I12" s="107">
        <v>13919.085329365</v>
      </c>
      <c r="J12" s="107">
        <v>14347.37899397</v>
      </c>
      <c r="K12" s="107">
        <v>14522.6</v>
      </c>
      <c r="L12" s="107">
        <v>15093.4</v>
      </c>
      <c r="M12" s="107">
        <v>15528.8</v>
      </c>
      <c r="N12" s="107">
        <v>16704.2</v>
      </c>
    </row>
    <row r="13" spans="1:14" x14ac:dyDescent="0.3">
      <c r="A13" s="164"/>
      <c r="B13" s="191" t="s">
        <v>125</v>
      </c>
      <c r="C13" s="113">
        <v>-3.0201099462573491</v>
      </c>
      <c r="D13" s="113">
        <v>-2.2529537519470932</v>
      </c>
      <c r="E13" s="113">
        <v>-2.8860963505486739</v>
      </c>
      <c r="F13" s="113">
        <v>-3.9674041459706491</v>
      </c>
      <c r="G13" s="113">
        <v>1.419863215463125</v>
      </c>
      <c r="H13" s="113">
        <v>-2.20681512816717</v>
      </c>
      <c r="I13" s="113">
        <v>5.376692341930795</v>
      </c>
      <c r="J13" s="113">
        <v>3.0770244916986895</v>
      </c>
      <c r="K13" s="113">
        <v>1.2212753709485424</v>
      </c>
      <c r="L13" s="113">
        <v>3.9304256813518186</v>
      </c>
      <c r="M13" s="113">
        <v>2.8847045728596581</v>
      </c>
      <c r="N13" s="113">
        <v>7.5691618154654678</v>
      </c>
    </row>
    <row r="14" spans="1:14" x14ac:dyDescent="0.3">
      <c r="A14" s="164"/>
    </row>
    <row r="15" spans="1:14" x14ac:dyDescent="0.3">
      <c r="A15" s="164"/>
      <c r="B15" s="125" t="s">
        <v>521</v>
      </c>
    </row>
    <row r="16" spans="1:14" x14ac:dyDescent="0.3">
      <c r="A16" s="164"/>
      <c r="B16" s="125" t="s">
        <v>522</v>
      </c>
    </row>
    <row r="17" spans="1:2" x14ac:dyDescent="0.3">
      <c r="A17" s="164"/>
      <c r="B17" s="192" t="s">
        <v>427</v>
      </c>
    </row>
    <row r="18" spans="1:2" x14ac:dyDescent="0.3">
      <c r="A18" s="164"/>
    </row>
    <row r="19" spans="1:2" x14ac:dyDescent="0.3">
      <c r="A19" s="164"/>
    </row>
    <row r="20" spans="1:2" x14ac:dyDescent="0.3">
      <c r="A20" s="164"/>
    </row>
    <row r="21" spans="1:2" x14ac:dyDescent="0.3">
      <c r="A21" s="164"/>
    </row>
    <row r="22" spans="1:2" x14ac:dyDescent="0.3">
      <c r="A22" s="164"/>
    </row>
    <row r="23" spans="1:2" x14ac:dyDescent="0.3">
      <c r="A23" s="164"/>
    </row>
    <row r="24" spans="1:2" x14ac:dyDescent="0.3">
      <c r="A24" s="164"/>
    </row>
    <row r="25" spans="1:2" x14ac:dyDescent="0.3">
      <c r="A25" s="172"/>
    </row>
    <row r="38" spans="2:8" x14ac:dyDescent="0.3">
      <c r="B38" s="178"/>
      <c r="C38" s="137"/>
      <c r="D38" s="137"/>
      <c r="E38" s="137"/>
      <c r="F38" s="137"/>
      <c r="G38" s="137"/>
      <c r="H38" s="137"/>
    </row>
    <row r="44" spans="2:8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EA735-A3CB-43FF-AEF5-518D03865510}">
  <sheetPr codeName="Hoja24"/>
  <dimension ref="A2:J45"/>
  <sheetViews>
    <sheetView showGridLines="0" topLeftCell="A5" zoomScale="110" zoomScaleNormal="110" workbookViewId="0">
      <selection activeCell="C23" sqref="C23"/>
    </sheetView>
  </sheetViews>
  <sheetFormatPr baseColWidth="10" defaultColWidth="11.44140625" defaultRowHeight="14.4" x14ac:dyDescent="0.3"/>
  <cols>
    <col min="1" max="1" width="7.6640625" style="98" customWidth="1"/>
    <col min="2" max="2" width="15.109375" style="98" customWidth="1"/>
    <col min="3" max="3" width="16.5546875" style="98" customWidth="1"/>
    <col min="4" max="4" width="16.33203125" style="98" customWidth="1"/>
    <col min="5" max="7" width="15.109375" style="98" customWidth="1"/>
    <col min="8" max="8" width="14.109375" style="98" customWidth="1"/>
    <col min="9" max="16384" width="11.44140625" style="98"/>
  </cols>
  <sheetData>
    <row r="2" spans="1:10" x14ac:dyDescent="0.3">
      <c r="A2" s="97" t="s">
        <v>131</v>
      </c>
    </row>
    <row r="3" spans="1:10" x14ac:dyDescent="0.3">
      <c r="B3" s="181" t="s">
        <v>526</v>
      </c>
    </row>
    <row r="4" spans="1:10" x14ac:dyDescent="0.3">
      <c r="B4" s="100" t="s">
        <v>319</v>
      </c>
    </row>
    <row r="5" spans="1:10" ht="15" thickBot="1" x14ac:dyDescent="0.35">
      <c r="B5" s="100"/>
      <c r="J5" s="101"/>
    </row>
    <row r="6" spans="1:10" ht="56.25" customHeight="1" thickTop="1" x14ac:dyDescent="0.3">
      <c r="A6" s="164"/>
      <c r="B6" s="103" t="s">
        <v>129</v>
      </c>
      <c r="C6" s="185" t="s">
        <v>132</v>
      </c>
      <c r="D6" s="185" t="s">
        <v>133</v>
      </c>
    </row>
    <row r="7" spans="1:10" x14ac:dyDescent="0.3">
      <c r="A7" s="164"/>
      <c r="B7" s="106">
        <v>2011</v>
      </c>
      <c r="C7" s="107">
        <v>9.0903174112387859</v>
      </c>
      <c r="D7" s="107">
        <v>5.2215400465681405</v>
      </c>
    </row>
    <row r="8" spans="1:10" x14ac:dyDescent="0.3">
      <c r="A8" s="164"/>
      <c r="B8" s="106">
        <v>2012</v>
      </c>
      <c r="C8" s="107">
        <v>9.2815290134377708</v>
      </c>
      <c r="D8" s="107">
        <v>5.3775955817202039</v>
      </c>
    </row>
    <row r="9" spans="1:10" x14ac:dyDescent="0.3">
      <c r="A9" s="164"/>
      <c r="B9" s="106">
        <v>2013</v>
      </c>
      <c r="C9" s="107">
        <v>9.3871539186836479</v>
      </c>
      <c r="D9" s="107">
        <v>5.392986424250827</v>
      </c>
    </row>
    <row r="10" spans="1:10" x14ac:dyDescent="0.3">
      <c r="A10" s="164"/>
      <c r="B10" s="106">
        <v>2014</v>
      </c>
      <c r="C10" s="107">
        <v>8.9720863925303718</v>
      </c>
      <c r="D10" s="107">
        <v>5.0561360745835238</v>
      </c>
    </row>
    <row r="11" spans="1:10" x14ac:dyDescent="0.3">
      <c r="A11" s="164"/>
      <c r="B11" s="106">
        <v>2015</v>
      </c>
      <c r="C11" s="107">
        <v>8.4986373633135806</v>
      </c>
      <c r="D11" s="107">
        <v>4.880739267921876</v>
      </c>
    </row>
    <row r="12" spans="1:10" x14ac:dyDescent="0.3">
      <c r="A12" s="164"/>
      <c r="B12" s="106">
        <v>2016</v>
      </c>
      <c r="C12" s="107">
        <v>8.1602370893827203</v>
      </c>
      <c r="D12" s="107">
        <v>4.6618494603151683</v>
      </c>
    </row>
    <row r="13" spans="1:10" x14ac:dyDescent="0.3">
      <c r="A13" s="164"/>
      <c r="B13" s="106">
        <v>2017</v>
      </c>
      <c r="C13" s="107">
        <v>8.2894478043613908</v>
      </c>
      <c r="D13" s="107">
        <v>4.7205742824950825</v>
      </c>
    </row>
    <row r="14" spans="1:10" x14ac:dyDescent="0.3">
      <c r="A14" s="164"/>
      <c r="B14" s="106">
        <v>2018</v>
      </c>
      <c r="C14" s="107">
        <v>8.1601808845212478</v>
      </c>
      <c r="D14" s="107">
        <v>4.7338587151808103</v>
      </c>
    </row>
    <row r="15" spans="1:10" x14ac:dyDescent="0.3">
      <c r="A15" s="164"/>
      <c r="B15" s="106">
        <v>2019</v>
      </c>
      <c r="C15" s="107">
        <v>7.9719605051593003</v>
      </c>
      <c r="D15" s="107">
        <v>4.65512709555406</v>
      </c>
    </row>
    <row r="16" spans="1:10" x14ac:dyDescent="0.3">
      <c r="A16" s="164"/>
      <c r="B16" s="106">
        <v>2020</v>
      </c>
      <c r="C16" s="107">
        <v>8.5756512528549216</v>
      </c>
      <c r="D16" s="107">
        <v>4.9959948363178972</v>
      </c>
    </row>
    <row r="17" spans="1:4" x14ac:dyDescent="0.3">
      <c r="A17" s="164"/>
      <c r="B17" s="106">
        <v>2021</v>
      </c>
      <c r="C17" s="107">
        <v>8.5708165402557839</v>
      </c>
      <c r="D17" s="107">
        <v>4.9280568690298621</v>
      </c>
    </row>
    <row r="18" spans="1:4" x14ac:dyDescent="0.3">
      <c r="A18" s="164"/>
      <c r="B18" s="106">
        <v>2022</v>
      </c>
      <c r="C18" s="193">
        <v>8.75</v>
      </c>
      <c r="D18" s="193">
        <v>5.12</v>
      </c>
    </row>
    <row r="19" spans="1:4" x14ac:dyDescent="0.3">
      <c r="A19" s="164"/>
      <c r="B19" s="115"/>
      <c r="C19" s="117"/>
      <c r="D19" s="117"/>
    </row>
    <row r="20" spans="1:4" x14ac:dyDescent="0.3">
      <c r="A20" s="164"/>
      <c r="B20" s="125" t="s">
        <v>524</v>
      </c>
    </row>
    <row r="21" spans="1:4" x14ac:dyDescent="0.3">
      <c r="A21" s="164"/>
      <c r="B21" s="125" t="s">
        <v>525</v>
      </c>
    </row>
    <row r="22" spans="1:4" x14ac:dyDescent="0.3">
      <c r="A22" s="164"/>
    </row>
    <row r="24" spans="1:4" ht="24.75" customHeight="1" x14ac:dyDescent="0.3"/>
    <row r="45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5D8A4-038E-4603-9398-CC1D7F4F68F2}">
  <sheetPr codeName="Hoja25"/>
  <dimension ref="A2:P43"/>
  <sheetViews>
    <sheetView showGridLines="0" zoomScaleNormal="100" workbookViewId="0">
      <selection activeCell="A7" sqref="A7:XFD7"/>
    </sheetView>
  </sheetViews>
  <sheetFormatPr baseColWidth="10" defaultColWidth="11.44140625" defaultRowHeight="14.4" x14ac:dyDescent="0.3"/>
  <cols>
    <col min="1" max="1" width="7.6640625" style="98" customWidth="1"/>
    <col min="2" max="2" width="12.109375" style="98" customWidth="1"/>
    <col min="3" max="12" width="12.6640625" style="98" customWidth="1"/>
    <col min="13" max="16384" width="11.44140625" style="98"/>
  </cols>
  <sheetData>
    <row r="2" spans="1:16" x14ac:dyDescent="0.3">
      <c r="A2" s="97" t="s">
        <v>134</v>
      </c>
    </row>
    <row r="3" spans="1:16" x14ac:dyDescent="0.3">
      <c r="B3" s="181" t="s">
        <v>530</v>
      </c>
    </row>
    <row r="4" spans="1:16" x14ac:dyDescent="0.3">
      <c r="B4" s="100" t="s">
        <v>135</v>
      </c>
    </row>
    <row r="5" spans="1:16" ht="15" thickBot="1" x14ac:dyDescent="0.35">
      <c r="B5" s="100"/>
      <c r="P5" s="101"/>
    </row>
    <row r="6" spans="1:16" ht="56.25" customHeight="1" thickTop="1" x14ac:dyDescent="0.3">
      <c r="A6" s="164"/>
      <c r="B6" s="103" t="s">
        <v>129</v>
      </c>
      <c r="C6" s="185" t="s">
        <v>37</v>
      </c>
      <c r="D6" s="185" t="s">
        <v>38</v>
      </c>
      <c r="E6" s="185" t="s">
        <v>3</v>
      </c>
      <c r="F6" s="185" t="s">
        <v>38</v>
      </c>
      <c r="G6" s="185" t="s">
        <v>4</v>
      </c>
      <c r="H6" s="185" t="s">
        <v>38</v>
      </c>
      <c r="I6" s="185" t="s">
        <v>5</v>
      </c>
      <c r="J6" s="185" t="s">
        <v>38</v>
      </c>
      <c r="K6" s="185" t="s">
        <v>39</v>
      </c>
      <c r="L6" s="185" t="s">
        <v>38</v>
      </c>
    </row>
    <row r="7" spans="1:16" x14ac:dyDescent="0.3">
      <c r="A7" s="164"/>
      <c r="B7" s="106">
        <v>2011</v>
      </c>
      <c r="C7" s="107">
        <v>5678.7</v>
      </c>
      <c r="D7" s="107">
        <v>-7.5401348138982112</v>
      </c>
      <c r="E7" s="107">
        <v>12268.5</v>
      </c>
      <c r="F7" s="107">
        <v>0.73073607290939691</v>
      </c>
      <c r="G7" s="107">
        <v>7461.2990849050002</v>
      </c>
      <c r="H7" s="107">
        <v>0.42627480800742484</v>
      </c>
      <c r="I7" s="107">
        <v>25.3</v>
      </c>
      <c r="J7" s="107">
        <v>9.5238095238095202</v>
      </c>
      <c r="K7" s="107">
        <v>25433.799084905</v>
      </c>
      <c r="L7" s="107">
        <v>-1.3200472958293155</v>
      </c>
    </row>
    <row r="8" spans="1:16" x14ac:dyDescent="0.3">
      <c r="A8" s="164"/>
      <c r="B8" s="106">
        <v>2012</v>
      </c>
      <c r="C8" s="107">
        <v>5407.9</v>
      </c>
      <c r="D8" s="107">
        <v>-4.7686970609470514</v>
      </c>
      <c r="E8" s="107">
        <v>11945.9</v>
      </c>
      <c r="F8" s="107">
        <v>-2.6294983086766952</v>
      </c>
      <c r="G8" s="107">
        <v>7237.9002951840002</v>
      </c>
      <c r="H8" s="107">
        <v>-2.9941004532703883</v>
      </c>
      <c r="I8" s="107">
        <v>55.4</v>
      </c>
      <c r="J8" s="107">
        <v>118.97233201581025</v>
      </c>
      <c r="K8" s="107">
        <v>24647.100295183998</v>
      </c>
      <c r="L8" s="107">
        <v>-3.093123394954822</v>
      </c>
    </row>
    <row r="9" spans="1:16" x14ac:dyDescent="0.3">
      <c r="A9" s="164"/>
      <c r="B9" s="106">
        <v>2013</v>
      </c>
      <c r="C9" s="107">
        <v>5222.8999999999996</v>
      </c>
      <c r="D9" s="107">
        <v>-3.4209212448455038</v>
      </c>
      <c r="E9" s="107">
        <v>11210.4</v>
      </c>
      <c r="F9" s="107">
        <v>-6.1569241329661226</v>
      </c>
      <c r="G9" s="107">
        <v>7650.2663018949997</v>
      </c>
      <c r="H9" s="107">
        <v>5.6973153800610135</v>
      </c>
      <c r="I9" s="107">
        <v>55.5</v>
      </c>
      <c r="J9" s="107">
        <v>0.18050541516245744</v>
      </c>
      <c r="K9" s="107">
        <v>24139.066301895</v>
      </c>
      <c r="L9" s="107">
        <v>-2.0612323040218543</v>
      </c>
    </row>
    <row r="10" spans="1:16" x14ac:dyDescent="0.3">
      <c r="A10" s="164"/>
      <c r="B10" s="106">
        <v>2014</v>
      </c>
      <c r="C10" s="107">
        <v>5180</v>
      </c>
      <c r="D10" s="107">
        <v>-0.82138275670603755</v>
      </c>
      <c r="E10" s="107">
        <v>10724.2</v>
      </c>
      <c r="F10" s="107">
        <v>-4.337044173267671</v>
      </c>
      <c r="G10" s="107">
        <v>7676.5755579249999</v>
      </c>
      <c r="H10" s="107">
        <v>0.34389987213233664</v>
      </c>
      <c r="I10" s="107">
        <v>51.7</v>
      </c>
      <c r="J10" s="107">
        <v>-6.8468468468468417</v>
      </c>
      <c r="K10" s="107">
        <v>23632.475557925001</v>
      </c>
      <c r="L10" s="107">
        <v>-2.0986343781251784</v>
      </c>
    </row>
    <row r="11" spans="1:16" x14ac:dyDescent="0.3">
      <c r="A11" s="164"/>
      <c r="B11" s="106">
        <v>2015</v>
      </c>
      <c r="C11" s="107">
        <v>5562.6</v>
      </c>
      <c r="D11" s="107">
        <v>7.3861003861003933</v>
      </c>
      <c r="E11" s="107">
        <v>10919.2</v>
      </c>
      <c r="F11" s="107">
        <v>1.8183174502526993</v>
      </c>
      <c r="G11" s="107">
        <v>6979.8290392340004</v>
      </c>
      <c r="H11" s="107">
        <v>-9.0762673204161359</v>
      </c>
      <c r="I11" s="107">
        <v>57.5</v>
      </c>
      <c r="J11" s="107">
        <v>11.21856866537717</v>
      </c>
      <c r="K11" s="107">
        <v>23519.129039234002</v>
      </c>
      <c r="L11" s="107">
        <v>-0.47962185939081514</v>
      </c>
    </row>
    <row r="12" spans="1:16" x14ac:dyDescent="0.3">
      <c r="A12" s="164"/>
      <c r="B12" s="106">
        <v>2016</v>
      </c>
      <c r="C12" s="107">
        <v>5519</v>
      </c>
      <c r="D12" s="107">
        <v>-0.78380613382231978</v>
      </c>
      <c r="E12" s="107">
        <v>10534.6</v>
      </c>
      <c r="F12" s="107">
        <v>-3.5222360612499113</v>
      </c>
      <c r="G12" s="107">
        <v>6985.8157690569997</v>
      </c>
      <c r="H12" s="107">
        <v>8.5771869043603899E-2</v>
      </c>
      <c r="I12" s="107">
        <v>81.8</v>
      </c>
      <c r="J12" s="107">
        <v>42.260869565217384</v>
      </c>
      <c r="K12" s="107">
        <v>23121.215769056998</v>
      </c>
      <c r="L12" s="107">
        <v>-1.6918707725665121</v>
      </c>
    </row>
    <row r="13" spans="1:16" x14ac:dyDescent="0.3">
      <c r="A13" s="164"/>
      <c r="B13" s="106">
        <v>2017</v>
      </c>
      <c r="C13" s="107">
        <v>5319.7</v>
      </c>
      <c r="D13" s="107">
        <v>-3.6111614422902734</v>
      </c>
      <c r="E13" s="107">
        <v>11383.5</v>
      </c>
      <c r="F13" s="107">
        <v>8.0582081901543443</v>
      </c>
      <c r="G13" s="107">
        <v>7675.7657959400003</v>
      </c>
      <c r="H13" s="107">
        <v>9.8764417741886081</v>
      </c>
      <c r="I13" s="107">
        <v>63.3</v>
      </c>
      <c r="J13" s="107">
        <v>-22.616136919315405</v>
      </c>
      <c r="K13" s="107">
        <v>24442.265795939998</v>
      </c>
      <c r="L13" s="107">
        <v>5.7135837495662942</v>
      </c>
    </row>
    <row r="14" spans="1:16" x14ac:dyDescent="0.3">
      <c r="A14" s="164"/>
      <c r="B14" s="106">
        <v>2018</v>
      </c>
      <c r="C14" s="109">
        <v>5220.6000000000004</v>
      </c>
      <c r="D14" s="109">
        <v>-1.8628870049062816</v>
      </c>
      <c r="E14" s="109">
        <v>11502.5</v>
      </c>
      <c r="F14" s="109">
        <v>1.0453726885404313</v>
      </c>
      <c r="G14" s="109">
        <v>7934.4762248070001</v>
      </c>
      <c r="H14" s="109">
        <v>3.3704836200687809</v>
      </c>
      <c r="I14" s="109">
        <v>74.3</v>
      </c>
      <c r="J14" s="109">
        <v>17.377567140600316</v>
      </c>
      <c r="K14" s="109">
        <v>24731.876224807002</v>
      </c>
      <c r="L14" s="109">
        <v>1.1848755401191531</v>
      </c>
    </row>
    <row r="15" spans="1:16" x14ac:dyDescent="0.3">
      <c r="A15" s="164"/>
      <c r="B15" s="106">
        <v>2019</v>
      </c>
      <c r="C15" s="109">
        <v>5449.6</v>
      </c>
      <c r="D15" s="109">
        <v>4.3864689882388994</v>
      </c>
      <c r="E15" s="109">
        <v>11738.2</v>
      </c>
      <c r="F15" s="109">
        <v>2.0491197565746639</v>
      </c>
      <c r="G15" s="109">
        <v>7600.4</v>
      </c>
      <c r="H15" s="109">
        <v>-4.2104382865565473</v>
      </c>
      <c r="I15" s="109">
        <v>81.900000000000006</v>
      </c>
      <c r="J15" s="109">
        <v>10.228802153432044</v>
      </c>
      <c r="K15" s="109">
        <v>24870.125187945468</v>
      </c>
      <c r="L15" s="109">
        <v>0.55899100368211463</v>
      </c>
    </row>
    <row r="16" spans="1:16" x14ac:dyDescent="0.3">
      <c r="A16" s="164"/>
      <c r="B16" s="106">
        <v>2020</v>
      </c>
      <c r="C16" s="109">
        <v>5715.2</v>
      </c>
      <c r="D16" s="109">
        <v>4.8737522019964663</v>
      </c>
      <c r="E16" s="109">
        <v>12064.7</v>
      </c>
      <c r="F16" s="109">
        <v>2.7815167572540931</v>
      </c>
      <c r="G16" s="109">
        <v>8043.1</v>
      </c>
      <c r="H16" s="109">
        <v>5.8246934371875261</v>
      </c>
      <c r="I16" s="109">
        <v>84.9</v>
      </c>
      <c r="J16" s="109">
        <v>3.6630036630036624</v>
      </c>
      <c r="K16" s="109">
        <v>25907.9</v>
      </c>
      <c r="L16" s="109">
        <v>4.1727767922838677</v>
      </c>
    </row>
    <row r="17" spans="1:12" x14ac:dyDescent="0.3">
      <c r="A17" s="164"/>
      <c r="B17" s="106">
        <v>2021</v>
      </c>
      <c r="C17" s="109">
        <v>5958.5</v>
      </c>
      <c r="D17" s="109">
        <v>4.2570688689809666</v>
      </c>
      <c r="E17" s="109">
        <v>12438.2</v>
      </c>
      <c r="F17" s="109">
        <v>3.0958084328661299</v>
      </c>
      <c r="G17" s="109">
        <v>8502.4</v>
      </c>
      <c r="H17" s="109">
        <v>5.7104847633375098</v>
      </c>
      <c r="I17" s="109">
        <v>108.4</v>
      </c>
      <c r="J17" s="109">
        <v>27.679623085983508</v>
      </c>
      <c r="K17" s="109">
        <v>27007.5</v>
      </c>
      <c r="L17" s="109">
        <v>4.2442652627190869</v>
      </c>
    </row>
    <row r="18" spans="1:12" x14ac:dyDescent="0.3">
      <c r="A18" s="164"/>
      <c r="B18" s="106">
        <v>2022</v>
      </c>
      <c r="C18" s="112">
        <v>6322.1</v>
      </c>
      <c r="D18" s="112">
        <f t="shared" ref="D18" si="0">(C18-C17)/C17*100</f>
        <v>6.1022069312746554</v>
      </c>
      <c r="E18" s="112">
        <v>12826.9</v>
      </c>
      <c r="F18" s="112">
        <f t="shared" ref="F18" si="1">(E18-E17)/E17*100</f>
        <v>3.1250502484282205</v>
      </c>
      <c r="G18" s="112">
        <v>9228.4</v>
      </c>
      <c r="H18" s="112">
        <f t="shared" ref="H18" si="2">(G18-G17)/G17*100</f>
        <v>8.5387655250282268</v>
      </c>
      <c r="I18" s="112">
        <v>141</v>
      </c>
      <c r="J18" s="112">
        <f t="shared" ref="J18" si="3">(I18-I17)/I17*100</f>
        <v>30.073800738007371</v>
      </c>
      <c r="K18" s="112">
        <v>28518.358745111411</v>
      </c>
      <c r="L18" s="112">
        <f t="shared" ref="L18" si="4">(K18-K17)/K17*100</f>
        <v>5.594219180269965</v>
      </c>
    </row>
    <row r="19" spans="1:12" x14ac:dyDescent="0.3">
      <c r="A19" s="164"/>
      <c r="B19" s="115"/>
      <c r="C19" s="117"/>
      <c r="D19" s="117"/>
      <c r="E19" s="117"/>
      <c r="F19" s="117"/>
      <c r="G19" s="117"/>
      <c r="H19" s="117"/>
      <c r="I19" s="117"/>
      <c r="J19" s="117"/>
      <c r="K19" s="117"/>
      <c r="L19" s="117"/>
    </row>
    <row r="20" spans="1:12" x14ac:dyDescent="0.3">
      <c r="A20" s="164"/>
      <c r="B20" s="125" t="s">
        <v>428</v>
      </c>
    </row>
    <row r="21" spans="1:12" x14ac:dyDescent="0.3">
      <c r="A21" s="164"/>
      <c r="B21" s="125" t="s">
        <v>529</v>
      </c>
    </row>
    <row r="22" spans="1:12" ht="24.75" customHeight="1" x14ac:dyDescent="0.3">
      <c r="A22" s="164"/>
    </row>
    <row r="23" spans="1:12" x14ac:dyDescent="0.3">
      <c r="A23" s="164"/>
    </row>
    <row r="24" spans="1:12" x14ac:dyDescent="0.3">
      <c r="A24" s="172"/>
    </row>
    <row r="43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53BB-B594-4799-A210-9E1340E96C08}">
  <sheetPr codeName="Hoja26"/>
  <dimension ref="A2:F44"/>
  <sheetViews>
    <sheetView showGridLines="0" topLeftCell="B1" zoomScaleNormal="100" workbookViewId="0">
      <selection activeCell="B20" sqref="B20:B21"/>
    </sheetView>
  </sheetViews>
  <sheetFormatPr baseColWidth="10" defaultColWidth="11.44140625" defaultRowHeight="14.4" x14ac:dyDescent="0.3"/>
  <cols>
    <col min="1" max="1" width="7.6640625" style="98" customWidth="1"/>
    <col min="2" max="2" width="15.109375" style="98" customWidth="1"/>
    <col min="3" max="3" width="16.5546875" style="98" customWidth="1"/>
    <col min="4" max="4" width="16.33203125" style="98" customWidth="1"/>
    <col min="5" max="7" width="15.109375" style="98" customWidth="1"/>
    <col min="8" max="8" width="14.109375" style="98" customWidth="1"/>
    <col min="9" max="16384" width="11.44140625" style="98"/>
  </cols>
  <sheetData>
    <row r="2" spans="1:6" x14ac:dyDescent="0.3">
      <c r="A2" s="97" t="s">
        <v>136</v>
      </c>
    </row>
    <row r="3" spans="1:6" x14ac:dyDescent="0.3">
      <c r="B3" s="181" t="s">
        <v>530</v>
      </c>
    </row>
    <row r="4" spans="1:6" x14ac:dyDescent="0.3">
      <c r="B4" s="100" t="s">
        <v>137</v>
      </c>
    </row>
    <row r="5" spans="1:6" ht="15" thickBot="1" x14ac:dyDescent="0.35"/>
    <row r="6" spans="1:6" ht="56.25" customHeight="1" thickTop="1" x14ac:dyDescent="0.3">
      <c r="A6" s="164"/>
      <c r="B6" s="103" t="s">
        <v>129</v>
      </c>
      <c r="C6" s="185" t="s">
        <v>37</v>
      </c>
      <c r="D6" s="185" t="s">
        <v>3</v>
      </c>
      <c r="E6" s="185" t="s">
        <v>4</v>
      </c>
      <c r="F6" s="185" t="s">
        <v>5</v>
      </c>
    </row>
    <row r="7" spans="1:6" x14ac:dyDescent="0.3">
      <c r="A7" s="164"/>
      <c r="B7" s="106">
        <v>2011</v>
      </c>
      <c r="C7" s="107">
        <v>22.327376185692671</v>
      </c>
      <c r="D7" s="107">
        <v>48.23699345522224</v>
      </c>
      <c r="E7" s="107">
        <v>29.336156427111565</v>
      </c>
      <c r="F7" s="107">
        <v>9.9473931973519392E-2</v>
      </c>
    </row>
    <row r="8" spans="1:6" x14ac:dyDescent="0.3">
      <c r="A8" s="164"/>
      <c r="B8" s="106">
        <v>2012</v>
      </c>
      <c r="C8" s="107">
        <v>21.941323462933667</v>
      </c>
      <c r="D8" s="107">
        <v>48.467770475759409</v>
      </c>
      <c r="E8" s="107">
        <v>29.366133169824742</v>
      </c>
      <c r="F8" s="107">
        <v>0.22477289148218815</v>
      </c>
    </row>
    <row r="9" spans="1:6" x14ac:dyDescent="0.3">
      <c r="A9" s="164"/>
      <c r="B9" s="106">
        <v>2013</v>
      </c>
      <c r="C9" s="107">
        <v>21.636710942668003</v>
      </c>
      <c r="D9" s="107">
        <v>46.440901482258013</v>
      </c>
      <c r="E9" s="107">
        <v>31.692469817253983</v>
      </c>
      <c r="F9" s="107">
        <v>0.22991775781999926</v>
      </c>
    </row>
    <row r="10" spans="1:6" x14ac:dyDescent="0.3">
      <c r="A10" s="164"/>
      <c r="B10" s="106">
        <v>2014</v>
      </c>
      <c r="C10" s="107">
        <v>21.918990193403246</v>
      </c>
      <c r="D10" s="107">
        <v>45.379080044806003</v>
      </c>
      <c r="E10" s="107">
        <v>32.483163006385546</v>
      </c>
      <c r="F10" s="107">
        <v>0.2187667554052023</v>
      </c>
    </row>
    <row r="11" spans="1:6" x14ac:dyDescent="0.3">
      <c r="A11" s="164"/>
      <c r="B11" s="106">
        <v>2015</v>
      </c>
      <c r="C11" s="107">
        <v>23.651386030157049</v>
      </c>
      <c r="D11" s="107">
        <v>46.426889285674115</v>
      </c>
      <c r="E11" s="107">
        <v>29.677242841732916</v>
      </c>
      <c r="F11" s="107">
        <v>0.24448184243591667</v>
      </c>
    </row>
    <row r="12" spans="1:6" x14ac:dyDescent="0.3">
      <c r="A12" s="164"/>
      <c r="B12" s="106">
        <v>2016</v>
      </c>
      <c r="C12" s="107">
        <v>23.869852066282988</v>
      </c>
      <c r="D12" s="107">
        <v>45.56248298196499</v>
      </c>
      <c r="E12" s="107">
        <v>30.21387732735958</v>
      </c>
      <c r="F12" s="107">
        <v>0.35378762439245304</v>
      </c>
    </row>
    <row r="13" spans="1:6" x14ac:dyDescent="0.3">
      <c r="A13" s="164"/>
      <c r="B13" s="106">
        <v>2017</v>
      </c>
      <c r="C13" s="107">
        <v>21.764348871795807</v>
      </c>
      <c r="D13" s="107">
        <v>46.57301452752742</v>
      </c>
      <c r="E13" s="107">
        <v>31.403658973445047</v>
      </c>
      <c r="F13" s="107">
        <v>0.25897762723173762</v>
      </c>
    </row>
    <row r="14" spans="1:6" x14ac:dyDescent="0.3">
      <c r="A14" s="164"/>
      <c r="B14" s="106">
        <v>2018</v>
      </c>
      <c r="C14" s="107">
        <v>21.108790746589385</v>
      </c>
      <c r="D14" s="107">
        <v>46.508804651312943</v>
      </c>
      <c r="E14" s="107">
        <v>32.081982590744254</v>
      </c>
      <c r="F14" s="107">
        <v>0.30042201135340596</v>
      </c>
    </row>
    <row r="15" spans="1:6" x14ac:dyDescent="0.3">
      <c r="A15" s="164"/>
      <c r="B15" s="106">
        <v>2019</v>
      </c>
      <c r="C15" s="107">
        <v>21.912233890328054</v>
      </c>
      <c r="D15" s="107">
        <v>47.197993219951698</v>
      </c>
      <c r="E15" s="107">
        <v>30.5603608448417</v>
      </c>
      <c r="F15" s="107">
        <v>0.32931076695865158</v>
      </c>
    </row>
    <row r="16" spans="1:6" x14ac:dyDescent="0.3">
      <c r="A16" s="164"/>
      <c r="B16" s="106">
        <v>2020</v>
      </c>
      <c r="C16" s="107">
        <v>22.059680637952127</v>
      </c>
      <c r="D16" s="107">
        <v>46.567649249842717</v>
      </c>
      <c r="E16" s="107">
        <v>31.044970839010492</v>
      </c>
      <c r="F16" s="107">
        <v>0.32769927319466263</v>
      </c>
    </row>
    <row r="17" spans="1:6" x14ac:dyDescent="0.3">
      <c r="A17" s="164"/>
      <c r="B17" s="106">
        <v>2021</v>
      </c>
      <c r="C17" s="107">
        <v>22.062390076830511</v>
      </c>
      <c r="D17" s="107">
        <v>46.054614458946588</v>
      </c>
      <c r="E17" s="107">
        <v>31.481625474405256</v>
      </c>
      <c r="F17" s="107">
        <v>0.40136998981764327</v>
      </c>
    </row>
    <row r="18" spans="1:6" x14ac:dyDescent="0.3">
      <c r="A18" s="164"/>
      <c r="B18" s="106">
        <v>2022</v>
      </c>
      <c r="C18" s="112">
        <v>22.17</v>
      </c>
      <c r="D18" s="112">
        <v>44.98</v>
      </c>
      <c r="E18" s="112">
        <v>32.36</v>
      </c>
      <c r="F18" s="112">
        <v>0.49</v>
      </c>
    </row>
    <row r="19" spans="1:6" x14ac:dyDescent="0.3">
      <c r="A19" s="164"/>
    </row>
    <row r="20" spans="1:6" x14ac:dyDescent="0.3">
      <c r="A20" s="164"/>
      <c r="B20" s="125" t="s">
        <v>429</v>
      </c>
    </row>
    <row r="21" spans="1:6" x14ac:dyDescent="0.3">
      <c r="A21" s="164"/>
      <c r="B21" s="125" t="s">
        <v>532</v>
      </c>
    </row>
    <row r="22" spans="1:6" x14ac:dyDescent="0.3">
      <c r="A22" s="164"/>
    </row>
    <row r="23" spans="1:6" ht="24.75" customHeight="1" x14ac:dyDescent="0.3">
      <c r="A23" s="164"/>
    </row>
    <row r="24" spans="1:6" x14ac:dyDescent="0.3">
      <c r="A24" s="164"/>
    </row>
    <row r="25" spans="1:6" x14ac:dyDescent="0.3">
      <c r="A25" s="172"/>
    </row>
    <row r="44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6B992-B604-49CB-9F34-CDA7064323E3}">
  <sheetPr codeName="Hoja27"/>
  <dimension ref="A2:N45"/>
  <sheetViews>
    <sheetView showGridLines="0" zoomScaleNormal="100" workbookViewId="0">
      <selection activeCell="E22" sqref="E22"/>
    </sheetView>
  </sheetViews>
  <sheetFormatPr baseColWidth="10" defaultColWidth="11.44140625" defaultRowHeight="14.4" x14ac:dyDescent="0.3"/>
  <cols>
    <col min="1" max="1" width="7.6640625" style="98" customWidth="1"/>
    <col min="2" max="2" width="15.109375" style="98" customWidth="1"/>
    <col min="3" max="12" width="12.6640625" style="98" customWidth="1"/>
    <col min="13" max="16384" width="11.44140625" style="98"/>
  </cols>
  <sheetData>
    <row r="2" spans="1:14" x14ac:dyDescent="0.3">
      <c r="A2" s="97" t="s">
        <v>139</v>
      </c>
    </row>
    <row r="3" spans="1:14" x14ac:dyDescent="0.3">
      <c r="B3" s="181" t="s">
        <v>535</v>
      </c>
    </row>
    <row r="4" spans="1:14" x14ac:dyDescent="0.3">
      <c r="B4" s="100" t="s">
        <v>138</v>
      </c>
    </row>
    <row r="5" spans="1:14" ht="15" thickBot="1" x14ac:dyDescent="0.35">
      <c r="B5" s="100"/>
      <c r="N5" s="101"/>
    </row>
    <row r="6" spans="1:14" ht="35.25" customHeight="1" thickTop="1" x14ac:dyDescent="0.3">
      <c r="A6" s="164"/>
      <c r="B6" s="103" t="s">
        <v>129</v>
      </c>
      <c r="C6" s="185" t="s">
        <v>37</v>
      </c>
      <c r="D6" s="185" t="s">
        <v>38</v>
      </c>
      <c r="E6" s="185" t="s">
        <v>3</v>
      </c>
      <c r="F6" s="185" t="s">
        <v>38</v>
      </c>
      <c r="G6" s="185" t="s">
        <v>4</v>
      </c>
      <c r="H6" s="185" t="s">
        <v>38</v>
      </c>
      <c r="I6" s="185" t="s">
        <v>5</v>
      </c>
      <c r="J6" s="185" t="s">
        <v>38</v>
      </c>
      <c r="K6" s="185" t="s">
        <v>39</v>
      </c>
      <c r="L6" s="185" t="s">
        <v>38</v>
      </c>
    </row>
    <row r="7" spans="1:14" x14ac:dyDescent="0.3">
      <c r="A7" s="164"/>
      <c r="B7" s="106">
        <v>2011</v>
      </c>
      <c r="C7" s="107">
        <v>2727.3</v>
      </c>
      <c r="D7" s="107">
        <v>-16.558054153281315</v>
      </c>
      <c r="E7" s="107">
        <v>8509.2000000000007</v>
      </c>
      <c r="F7" s="107">
        <v>1.0425819934927816</v>
      </c>
      <c r="G7" s="107">
        <v>3360.3468962930001</v>
      </c>
      <c r="H7" s="107">
        <v>-2.8518332487214519E-2</v>
      </c>
      <c r="I7" s="107">
        <v>12.5</v>
      </c>
      <c r="J7" s="107">
        <v>-4.5801526717557222</v>
      </c>
      <c r="K7" s="107">
        <v>14609.346896293</v>
      </c>
      <c r="L7" s="107">
        <v>-3.0201099462573491</v>
      </c>
    </row>
    <row r="8" spans="1:14" x14ac:dyDescent="0.3">
      <c r="A8" s="164"/>
      <c r="B8" s="106">
        <v>2012</v>
      </c>
      <c r="C8" s="107">
        <v>2658.9</v>
      </c>
      <c r="D8" s="107">
        <v>-2.5079749202508004</v>
      </c>
      <c r="E8" s="107">
        <v>8280.7000000000007</v>
      </c>
      <c r="F8" s="107">
        <v>-2.6853288205706765</v>
      </c>
      <c r="G8" s="107">
        <v>3328.7050672579999</v>
      </c>
      <c r="H8" s="107">
        <v>-0.94162388620967152</v>
      </c>
      <c r="I8" s="107">
        <v>11.9</v>
      </c>
      <c r="J8" s="107">
        <v>-4.7999999999999972</v>
      </c>
      <c r="K8" s="107">
        <v>14280.205067258001</v>
      </c>
      <c r="L8" s="107">
        <v>-2.2529537519470932</v>
      </c>
    </row>
    <row r="9" spans="1:14" x14ac:dyDescent="0.3">
      <c r="A9" s="164"/>
      <c r="B9" s="106">
        <v>2013</v>
      </c>
      <c r="C9" s="107">
        <v>2498.8000000000002</v>
      </c>
      <c r="D9" s="107">
        <v>-6.0212869983827861</v>
      </c>
      <c r="E9" s="107">
        <v>7635.3</v>
      </c>
      <c r="F9" s="107">
        <v>-7.7940270750057428</v>
      </c>
      <c r="G9" s="107">
        <v>3719.464589961</v>
      </c>
      <c r="H9" s="107">
        <v>11.739085163975968</v>
      </c>
      <c r="I9" s="107">
        <v>14.5</v>
      </c>
      <c r="J9" s="107">
        <v>21.848739495798316</v>
      </c>
      <c r="K9" s="107">
        <v>13868.064589961001</v>
      </c>
      <c r="L9" s="107">
        <v>-2.8860963505486739</v>
      </c>
    </row>
    <row r="10" spans="1:14" x14ac:dyDescent="0.3">
      <c r="A10" s="164"/>
      <c r="B10" s="106">
        <v>2014</v>
      </c>
      <c r="C10" s="107">
        <v>2433.4</v>
      </c>
      <c r="D10" s="107">
        <v>-2.617256283015851</v>
      </c>
      <c r="E10" s="107">
        <v>7201.1</v>
      </c>
      <c r="F10" s="107">
        <v>-5.6867444632168977</v>
      </c>
      <c r="G10" s="107">
        <v>3670.6624204529999</v>
      </c>
      <c r="H10" s="107">
        <v>-1.312075120696655</v>
      </c>
      <c r="I10" s="107">
        <v>12.7</v>
      </c>
      <c r="J10" s="107">
        <v>-12.413793103448281</v>
      </c>
      <c r="K10" s="107">
        <v>13317.862420453001</v>
      </c>
      <c r="L10" s="107">
        <v>-3.9674041459706491</v>
      </c>
    </row>
    <row r="11" spans="1:14" x14ac:dyDescent="0.3">
      <c r="A11" s="164"/>
      <c r="B11" s="106">
        <v>2015</v>
      </c>
      <c r="C11" s="107">
        <v>2643.1</v>
      </c>
      <c r="D11" s="107">
        <v>8.6175721213117367</v>
      </c>
      <c r="E11" s="107">
        <v>7461.5</v>
      </c>
      <c r="F11" s="107">
        <v>3.6161142047742652</v>
      </c>
      <c r="G11" s="107">
        <v>3389.8578500469998</v>
      </c>
      <c r="H11" s="107">
        <v>-7.649969903016733</v>
      </c>
      <c r="I11" s="107">
        <v>12.5</v>
      </c>
      <c r="J11" s="107">
        <v>-1.5748031496062938</v>
      </c>
      <c r="K11" s="107">
        <v>13506.957850047</v>
      </c>
      <c r="L11" s="107">
        <v>1.419863215463125</v>
      </c>
    </row>
    <row r="12" spans="1:14" x14ac:dyDescent="0.3">
      <c r="A12" s="164"/>
      <c r="B12" s="106">
        <v>2016</v>
      </c>
      <c r="C12" s="107">
        <v>2453.9</v>
      </c>
      <c r="D12" s="107">
        <v>-7.1582611327607664</v>
      </c>
      <c r="E12" s="107">
        <v>7367.1</v>
      </c>
      <c r="F12" s="107">
        <v>-1.2651611606245343</v>
      </c>
      <c r="G12" s="107">
        <v>3340.0842608570001</v>
      </c>
      <c r="H12" s="107">
        <v>-1.4683090380710095</v>
      </c>
      <c r="I12" s="107">
        <v>47.8</v>
      </c>
      <c r="J12" s="107">
        <v>282.39999999999998</v>
      </c>
      <c r="K12" s="107">
        <v>13208.884260856999</v>
      </c>
      <c r="L12" s="107">
        <v>-2.20681512816717</v>
      </c>
    </row>
    <row r="13" spans="1:14" x14ac:dyDescent="0.3">
      <c r="A13" s="164"/>
      <c r="B13" s="106">
        <v>2017</v>
      </c>
      <c r="C13" s="107">
        <v>2349.8000000000002</v>
      </c>
      <c r="D13" s="107">
        <v>-4.2422266596030767</v>
      </c>
      <c r="E13" s="107">
        <v>8223.9</v>
      </c>
      <c r="F13" s="107">
        <v>11.630085108115802</v>
      </c>
      <c r="G13" s="107">
        <v>3333.0853293649998</v>
      </c>
      <c r="H13" s="107">
        <v>-0.20954356074252301</v>
      </c>
      <c r="I13" s="107">
        <v>12.3</v>
      </c>
      <c r="J13" s="107">
        <v>-74.267782426778254</v>
      </c>
      <c r="K13" s="107">
        <v>13919.085329365</v>
      </c>
      <c r="L13" s="107">
        <v>5.376692341930795</v>
      </c>
    </row>
    <row r="14" spans="1:14" x14ac:dyDescent="0.3">
      <c r="A14" s="164"/>
      <c r="B14" s="106">
        <v>2018</v>
      </c>
      <c r="C14" s="107">
        <v>2329.8000000000002</v>
      </c>
      <c r="D14" s="107">
        <v>-0.85113626691633326</v>
      </c>
      <c r="E14" s="107">
        <v>8500</v>
      </c>
      <c r="F14" s="107">
        <v>3.3572879047653834</v>
      </c>
      <c r="G14" s="107">
        <v>3505.2789939700001</v>
      </c>
      <c r="H14" s="107">
        <v>5.1661943091569658</v>
      </c>
      <c r="I14" s="107">
        <v>12.3</v>
      </c>
      <c r="J14" s="107">
        <v>0</v>
      </c>
      <c r="K14" s="107">
        <v>14347.37899397</v>
      </c>
      <c r="L14" s="107">
        <v>3.0770244916986895</v>
      </c>
    </row>
    <row r="15" spans="1:14" x14ac:dyDescent="0.3">
      <c r="A15" s="164"/>
      <c r="B15" s="106">
        <v>2019</v>
      </c>
      <c r="C15" s="109">
        <v>2461.3000000000002</v>
      </c>
      <c r="D15" s="107">
        <v>5.6442613099836887</v>
      </c>
      <c r="E15" s="109">
        <v>8676.5</v>
      </c>
      <c r="F15" s="107">
        <v>2.0764705882352943</v>
      </c>
      <c r="G15" s="109">
        <v>3371.9</v>
      </c>
      <c r="H15" s="107">
        <v>-3.8050892439502499</v>
      </c>
      <c r="I15" s="109">
        <v>12.9</v>
      </c>
      <c r="J15" s="107">
        <v>4.8780487804878012</v>
      </c>
      <c r="K15" s="109">
        <v>14522.6</v>
      </c>
      <c r="L15" s="107">
        <v>1.2212753709485424</v>
      </c>
    </row>
    <row r="16" spans="1:14" x14ac:dyDescent="0.3">
      <c r="A16" s="164"/>
      <c r="B16" s="106">
        <v>2020</v>
      </c>
      <c r="C16" s="109">
        <v>2615</v>
      </c>
      <c r="D16" s="107">
        <v>6.2446674521594199</v>
      </c>
      <c r="E16" s="109">
        <v>8832.6</v>
      </c>
      <c r="F16" s="107">
        <v>1.7991125453812065</v>
      </c>
      <c r="G16" s="109">
        <v>3613.3</v>
      </c>
      <c r="H16" s="107">
        <v>7.1591684213648117</v>
      </c>
      <c r="I16" s="109">
        <v>32.5</v>
      </c>
      <c r="J16" s="107">
        <v>151.93798449612405</v>
      </c>
      <c r="K16" s="109">
        <v>15093.4</v>
      </c>
      <c r="L16" s="107">
        <v>3.9304256813518186</v>
      </c>
    </row>
    <row r="17" spans="1:12" x14ac:dyDescent="0.3">
      <c r="A17" s="164"/>
      <c r="B17" s="106">
        <v>2021</v>
      </c>
      <c r="C17" s="109">
        <v>2730</v>
      </c>
      <c r="D17" s="107">
        <v>4.3977055449330784</v>
      </c>
      <c r="E17" s="109">
        <v>9057.9</v>
      </c>
      <c r="F17" s="107">
        <v>2.5507778004211588</v>
      </c>
      <c r="G17" s="109">
        <v>3707.5</v>
      </c>
      <c r="H17" s="107">
        <v>2.6070351202501816</v>
      </c>
      <c r="I17" s="109">
        <v>33.4</v>
      </c>
      <c r="J17" s="107">
        <v>2.7692307692307647</v>
      </c>
      <c r="K17" s="109">
        <v>15528.8</v>
      </c>
      <c r="L17" s="107">
        <v>2.8847045728596581</v>
      </c>
    </row>
    <row r="18" spans="1:12" x14ac:dyDescent="0.3">
      <c r="A18" s="164"/>
      <c r="B18" s="194">
        <v>2022</v>
      </c>
      <c r="C18" s="195">
        <v>2834.6</v>
      </c>
      <c r="D18" s="195">
        <f t="shared" ref="D18" si="0">(C18-C17)/C17*100</f>
        <v>3.8315018315018281</v>
      </c>
      <c r="E18" s="195">
        <v>9522.9</v>
      </c>
      <c r="F18" s="195">
        <f t="shared" ref="F18" si="1">(E18-E17)/E17*100</f>
        <v>5.1336402477395424</v>
      </c>
      <c r="G18" s="195">
        <v>4309.8</v>
      </c>
      <c r="H18" s="195">
        <f t="shared" ref="H18" si="2">(G18-G17)/G17*100</f>
        <v>16.245448415374248</v>
      </c>
      <c r="I18" s="195">
        <v>36.9</v>
      </c>
      <c r="J18" s="195">
        <f t="shared" ref="J18" si="3">(I18-I17)/I17*100</f>
        <v>10.479041916167665</v>
      </c>
      <c r="K18" s="195">
        <v>16704.2</v>
      </c>
      <c r="L18" s="195">
        <f t="shared" ref="L18" si="4">(K18-K17)/K17*100</f>
        <v>7.5691618154654678</v>
      </c>
    </row>
    <row r="19" spans="1:12" x14ac:dyDescent="0.3">
      <c r="A19" s="164"/>
    </row>
    <row r="20" spans="1:12" x14ac:dyDescent="0.3">
      <c r="A20" s="164"/>
      <c r="B20" s="125" t="s">
        <v>429</v>
      </c>
    </row>
    <row r="21" spans="1:12" x14ac:dyDescent="0.3">
      <c r="A21" s="164"/>
      <c r="B21" s="125" t="s">
        <v>534</v>
      </c>
    </row>
    <row r="22" spans="1:12" x14ac:dyDescent="0.3">
      <c r="A22" s="164"/>
    </row>
    <row r="23" spans="1:12" x14ac:dyDescent="0.3">
      <c r="A23" s="164"/>
    </row>
    <row r="24" spans="1:12" ht="24.75" customHeight="1" x14ac:dyDescent="0.3">
      <c r="A24" s="164"/>
    </row>
    <row r="25" spans="1:12" x14ac:dyDescent="0.3">
      <c r="A25" s="164"/>
    </row>
    <row r="26" spans="1:12" x14ac:dyDescent="0.3">
      <c r="A26" s="172"/>
    </row>
    <row r="45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6171D-7127-45DF-9236-3B88C0A45E7F}">
  <sheetPr codeName="Hoja28"/>
  <dimension ref="A2:I43"/>
  <sheetViews>
    <sheetView showGridLines="0" topLeftCell="B1" zoomScaleNormal="100" workbookViewId="0">
      <selection activeCell="B15" sqref="B15"/>
    </sheetView>
  </sheetViews>
  <sheetFormatPr baseColWidth="10" defaultColWidth="11.44140625" defaultRowHeight="14.4" x14ac:dyDescent="0.3"/>
  <cols>
    <col min="1" max="1" width="7.6640625" style="98" customWidth="1"/>
    <col min="2" max="2" width="15.109375" style="98" customWidth="1"/>
    <col min="3" max="3" width="16.5546875" style="98" customWidth="1"/>
    <col min="4" max="4" width="16.33203125" style="98" customWidth="1"/>
    <col min="5" max="7" width="15.109375" style="98" customWidth="1"/>
    <col min="8" max="16384" width="11.44140625" style="98"/>
  </cols>
  <sheetData>
    <row r="2" spans="1:9" x14ac:dyDescent="0.3">
      <c r="A2" s="97" t="s">
        <v>140</v>
      </c>
    </row>
    <row r="3" spans="1:9" x14ac:dyDescent="0.3">
      <c r="B3" s="181" t="s">
        <v>535</v>
      </c>
    </row>
    <row r="4" spans="1:9" x14ac:dyDescent="0.3">
      <c r="B4" s="100" t="s">
        <v>137</v>
      </c>
    </row>
    <row r="5" spans="1:9" ht="15" thickBot="1" x14ac:dyDescent="0.35">
      <c r="B5" s="100"/>
      <c r="I5" s="101"/>
    </row>
    <row r="6" spans="1:9" ht="35.25" customHeight="1" thickTop="1" x14ac:dyDescent="0.3">
      <c r="A6" s="164"/>
      <c r="B6" s="103" t="s">
        <v>129</v>
      </c>
      <c r="C6" s="185" t="s">
        <v>37</v>
      </c>
      <c r="D6" s="185" t="s">
        <v>3</v>
      </c>
      <c r="E6" s="185" t="s">
        <v>4</v>
      </c>
      <c r="F6" s="185" t="s">
        <v>5</v>
      </c>
    </row>
    <row r="7" spans="1:9" x14ac:dyDescent="0.3">
      <c r="A7" s="164"/>
      <c r="B7" s="106">
        <v>2011</v>
      </c>
      <c r="C7" s="107">
        <f>('3.5'!C7/'3.5'!K7)*100</f>
        <v>18.668185644164762</v>
      </c>
      <c r="D7" s="107">
        <f>('3.5'!E7/'3.5'!K7)*100</f>
        <v>58.244903488184939</v>
      </c>
      <c r="E7" s="107">
        <f>('3.5'!G7/'3.5'!K7)*100</f>
        <v>23.001349205731163</v>
      </c>
      <c r="F7" s="107">
        <f>('3.5'!I7/'3.5'!K7)*100</f>
        <v>8.5561661919135973E-2</v>
      </c>
    </row>
    <row r="8" spans="1:9" x14ac:dyDescent="0.3">
      <c r="A8" s="164"/>
      <c r="B8" s="106">
        <v>2012</v>
      </c>
      <c r="C8" s="107">
        <f>('3.5'!C8/'3.5'!K8)*100</f>
        <v>18.619480514998976</v>
      </c>
      <c r="D8" s="107">
        <f>('3.5'!E8/'3.5'!K8)*100</f>
        <v>57.987262514781314</v>
      </c>
      <c r="E8" s="107">
        <f>('3.5'!G8/'3.5'!K8)*100</f>
        <v>23.309924833573543</v>
      </c>
      <c r="F8" s="107">
        <f>('3.5'!I8/'3.5'!K8)*100</f>
        <v>8.33321366461649E-2</v>
      </c>
    </row>
    <row r="9" spans="1:9" x14ac:dyDescent="0.3">
      <c r="A9" s="164"/>
      <c r="B9" s="106">
        <v>2013</v>
      </c>
      <c r="C9" s="107">
        <f>('3.5'!C9/'3.5'!K9)*100</f>
        <v>18.018375843222312</v>
      </c>
      <c r="D9" s="107">
        <f>('3.5'!E9/'3.5'!K9)*100</f>
        <v>55.056709250742472</v>
      </c>
      <c r="E9" s="107">
        <f>('3.5'!G9/'3.5'!K9)*100</f>
        <v>26.820358138896296</v>
      </c>
      <c r="F9" s="107">
        <f>('3.5'!I9/'3.5'!K9)*100</f>
        <v>0.10455676713891607</v>
      </c>
    </row>
    <row r="10" spans="1:9" x14ac:dyDescent="0.3">
      <c r="A10" s="164"/>
      <c r="B10" s="106">
        <v>2014</v>
      </c>
      <c r="C10" s="107">
        <f>('3.5'!C10/'3.5'!K10)*100</f>
        <v>18.271700992066783</v>
      </c>
      <c r="D10" s="107">
        <f>('3.5'!E10/'3.5'!K10)*100</f>
        <v>54.07098956767161</v>
      </c>
      <c r="E10" s="107">
        <f>('3.5'!G10/'3.5'!K10)*100</f>
        <v>27.561948791539958</v>
      </c>
      <c r="F10" s="107">
        <f>('3.5'!I10/'3.5'!K10)*100</f>
        <v>9.5360648721643834E-2</v>
      </c>
    </row>
    <row r="11" spans="1:9" x14ac:dyDescent="0.3">
      <c r="A11" s="164"/>
      <c r="B11" s="106">
        <v>2015</v>
      </c>
      <c r="C11" s="107">
        <f>('3.5'!C11/'3.5'!K11)*100</f>
        <v>19.568433020547278</v>
      </c>
      <c r="D11" s="107">
        <f>('3.5'!E11/'3.5'!K11)*100</f>
        <v>55.241898900084571</v>
      </c>
      <c r="E11" s="107">
        <f>('3.5'!G11/'3.5'!K11)*100</f>
        <v>25.097123184072156</v>
      </c>
      <c r="F11" s="107">
        <f>('3.5'!I11/'3.5'!K11)*100</f>
        <v>9.2544895295993718E-2</v>
      </c>
    </row>
    <row r="12" spans="1:9" x14ac:dyDescent="0.3">
      <c r="A12" s="164"/>
      <c r="B12" s="106">
        <v>2016</v>
      </c>
      <c r="C12" s="107">
        <f>('3.5'!C12/'3.5'!K12)*100</f>
        <v>18.577647828074692</v>
      </c>
      <c r="D12" s="107">
        <f>('3.5'!E12/'3.5'!K12)*100</f>
        <v>55.773825059786077</v>
      </c>
      <c r="E12" s="107">
        <f>('3.5'!G12/'3.5'!K12)*100</f>
        <v>25.286649461794084</v>
      </c>
      <c r="F12" s="107">
        <f>('3.5'!I12/'3.5'!K12)*100</f>
        <v>0.36187765034515268</v>
      </c>
    </row>
    <row r="13" spans="1:9" x14ac:dyDescent="0.3">
      <c r="A13" s="164"/>
      <c r="B13" s="106">
        <v>2017</v>
      </c>
      <c r="C13" s="107">
        <f>('3.5'!C13/'3.5'!K13)*100</f>
        <v>16.881856417983464</v>
      </c>
      <c r="D13" s="107">
        <f>('3.5'!E13/'3.5'!K13)*100</f>
        <v>59.083623710892077</v>
      </c>
      <c r="E13" s="107">
        <f>('3.5'!G13/'3.5'!K13)*100</f>
        <v>23.946151995585602</v>
      </c>
      <c r="F13" s="107">
        <f>('3.5'!I13/'3.5'!K13)*100</f>
        <v>8.8367875538852933E-2</v>
      </c>
    </row>
    <row r="14" spans="1:9" x14ac:dyDescent="0.3">
      <c r="A14" s="164"/>
      <c r="B14" s="106">
        <v>2018</v>
      </c>
      <c r="C14" s="107">
        <f>('3.5'!C14/'3.5'!K14)*100</f>
        <v>16.238506008513344</v>
      </c>
      <c r="D14" s="107">
        <f>('3.5'!E14/'3.5'!K14)*100</f>
        <v>59.244270354692866</v>
      </c>
      <c r="E14" s="107">
        <f>('3.5'!G14/'3.5'!K14)*100</f>
        <v>24.43149369263347</v>
      </c>
      <c r="F14" s="107">
        <f>('3.5'!I14/'3.5'!K14)*100</f>
        <v>8.5729944160320259E-2</v>
      </c>
    </row>
    <row r="15" spans="1:9" x14ac:dyDescent="0.3">
      <c r="A15" s="164"/>
      <c r="B15" s="106">
        <v>2019</v>
      </c>
      <c r="C15" s="107">
        <f>('3.5'!C15/'3.5'!K15)*100</f>
        <v>16.948067150510241</v>
      </c>
      <c r="D15" s="107">
        <f>('3.5'!E15/'3.5'!K15)*100</f>
        <v>59.744811535124562</v>
      </c>
      <c r="E15" s="107">
        <f>('3.5'!G15/'3.5'!K15)*100</f>
        <v>23.218294244832194</v>
      </c>
      <c r="F15" s="107">
        <f>('3.5'!I15/'3.5'!K15)*100</f>
        <v>8.8827069533003733E-2</v>
      </c>
    </row>
    <row r="16" spans="1:9" x14ac:dyDescent="0.3">
      <c r="A16" s="164"/>
      <c r="B16" s="106">
        <v>2020</v>
      </c>
      <c r="C16" s="107">
        <v>17.325453509480965</v>
      </c>
      <c r="D16" s="107">
        <v>58.519617846210927</v>
      </c>
      <c r="E16" s="107">
        <v>23.939602740270583</v>
      </c>
      <c r="F16" s="107">
        <v>0.21532590403752633</v>
      </c>
    </row>
    <row r="17" spans="1:6" x14ac:dyDescent="0.3">
      <c r="A17" s="164"/>
      <c r="B17" s="106">
        <v>2021</v>
      </c>
      <c r="C17" s="107">
        <v>17.580238009376128</v>
      </c>
      <c r="D17" s="107">
        <v>58.329684199680599</v>
      </c>
      <c r="E17" s="107">
        <v>23.87499356035238</v>
      </c>
      <c r="F17" s="107">
        <v>0.21508423059090209</v>
      </c>
    </row>
    <row r="18" spans="1:6" x14ac:dyDescent="0.3">
      <c r="A18" s="164"/>
      <c r="B18" s="191">
        <v>2022</v>
      </c>
      <c r="C18" s="112">
        <v>16.969384945103624</v>
      </c>
      <c r="D18" s="112">
        <v>57.009015696651133</v>
      </c>
      <c r="E18" s="112">
        <v>25.800696830737181</v>
      </c>
      <c r="F18" s="112">
        <v>0.22090252750805187</v>
      </c>
    </row>
    <row r="19" spans="1:6" x14ac:dyDescent="0.3">
      <c r="A19" s="164"/>
    </row>
    <row r="20" spans="1:6" x14ac:dyDescent="0.3">
      <c r="A20" s="164"/>
    </row>
    <row r="21" spans="1:6" x14ac:dyDescent="0.3">
      <c r="A21" s="164"/>
    </row>
    <row r="22" spans="1:6" ht="24.75" customHeight="1" x14ac:dyDescent="0.3">
      <c r="A22" s="164"/>
    </row>
    <row r="23" spans="1:6" x14ac:dyDescent="0.3">
      <c r="A23" s="164"/>
    </row>
    <row r="24" spans="1:6" x14ac:dyDescent="0.3">
      <c r="A24" s="172"/>
    </row>
    <row r="43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B4E3-C90D-406A-8F8D-A0A1726753C2}">
  <sheetPr codeName="Hoja29"/>
  <dimension ref="A2:AI44"/>
  <sheetViews>
    <sheetView showGridLines="0" zoomScale="70" zoomScaleNormal="70" workbookViewId="0">
      <selection activeCell="X22" sqref="X22"/>
    </sheetView>
  </sheetViews>
  <sheetFormatPr baseColWidth="10" defaultColWidth="11.44140625" defaultRowHeight="14.4" x14ac:dyDescent="0.3"/>
  <cols>
    <col min="1" max="1" width="7.6640625" style="98" customWidth="1"/>
    <col min="2" max="2" width="22.109375" style="98" customWidth="1"/>
    <col min="3" max="4" width="11.44140625" style="98" bestFit="1" customWidth="1"/>
    <col min="5" max="5" width="11.33203125" style="98" bestFit="1" customWidth="1"/>
    <col min="6" max="7" width="11.44140625" style="98" bestFit="1" customWidth="1"/>
    <col min="8" max="8" width="11.33203125" style="98" bestFit="1" customWidth="1"/>
    <col min="9" max="10" width="11.44140625" style="98" bestFit="1" customWidth="1"/>
    <col min="11" max="11" width="11.33203125" style="98" bestFit="1" customWidth="1"/>
    <col min="12" max="13" width="11.44140625" style="98" bestFit="1" customWidth="1"/>
    <col min="14" max="14" width="11.33203125" style="98" bestFit="1" customWidth="1"/>
    <col min="15" max="16" width="11.44140625" style="98" bestFit="1" customWidth="1"/>
    <col min="17" max="17" width="11.33203125" style="98" bestFit="1" customWidth="1"/>
    <col min="18" max="19" width="11.44140625" style="98" bestFit="1" customWidth="1"/>
    <col min="20" max="20" width="11.33203125" style="98" bestFit="1" customWidth="1"/>
    <col min="21" max="22" width="9.6640625" style="98" customWidth="1"/>
    <col min="23" max="23" width="7.6640625" style="98" customWidth="1"/>
    <col min="24" max="25" width="9.6640625" style="98" customWidth="1"/>
    <col min="26" max="26" width="7.6640625" style="98" customWidth="1"/>
    <col min="27" max="28" width="9.6640625" style="98" customWidth="1"/>
    <col min="29" max="29" width="7.6640625" style="98" customWidth="1"/>
    <col min="30" max="31" width="9.6640625" style="98" customWidth="1"/>
    <col min="32" max="32" width="7.6640625" style="98" customWidth="1"/>
    <col min="33" max="34" width="9.6640625" style="98" customWidth="1"/>
    <col min="35" max="35" width="7.6640625" style="98" customWidth="1"/>
    <col min="36" max="16384" width="11.44140625" style="98"/>
  </cols>
  <sheetData>
    <row r="2" spans="1:20" x14ac:dyDescent="0.3">
      <c r="A2" s="97" t="s">
        <v>141</v>
      </c>
    </row>
    <row r="3" spans="1:20" x14ac:dyDescent="0.3">
      <c r="B3" s="181" t="s">
        <v>539</v>
      </c>
    </row>
    <row r="4" spans="1:20" x14ac:dyDescent="0.3">
      <c r="B4" s="100" t="s">
        <v>142</v>
      </c>
    </row>
    <row r="5" spans="1:20" x14ac:dyDescent="0.3">
      <c r="B5" s="100"/>
    </row>
    <row r="6" spans="1:20" x14ac:dyDescent="0.3">
      <c r="C6" s="337">
        <v>2011</v>
      </c>
      <c r="D6" s="338"/>
      <c r="E6" s="339"/>
      <c r="F6" s="337">
        <v>2012</v>
      </c>
      <c r="G6" s="338"/>
      <c r="H6" s="339"/>
      <c r="I6" s="337">
        <v>2013</v>
      </c>
      <c r="J6" s="338"/>
      <c r="K6" s="339"/>
      <c r="L6" s="337">
        <v>2014</v>
      </c>
      <c r="M6" s="338"/>
      <c r="N6" s="339"/>
      <c r="O6" s="340">
        <v>2015</v>
      </c>
      <c r="P6" s="340"/>
      <c r="Q6" s="341"/>
      <c r="R6" s="340">
        <v>2016</v>
      </c>
      <c r="S6" s="340"/>
      <c r="T6" s="341"/>
    </row>
    <row r="7" spans="1:20" ht="27" customHeight="1" x14ac:dyDescent="0.3">
      <c r="A7" s="164"/>
      <c r="B7" s="103"/>
      <c r="C7" s="196" t="s">
        <v>2</v>
      </c>
      <c r="D7" s="197" t="s">
        <v>143</v>
      </c>
      <c r="E7" s="198" t="s">
        <v>144</v>
      </c>
      <c r="F7" s="196" t="s">
        <v>2</v>
      </c>
      <c r="G7" s="197" t="s">
        <v>143</v>
      </c>
      <c r="H7" s="198" t="s">
        <v>144</v>
      </c>
      <c r="I7" s="196" t="s">
        <v>2</v>
      </c>
      <c r="J7" s="197" t="s">
        <v>143</v>
      </c>
      <c r="K7" s="198" t="s">
        <v>144</v>
      </c>
      <c r="L7" s="196" t="s">
        <v>2</v>
      </c>
      <c r="M7" s="197" t="s">
        <v>143</v>
      </c>
      <c r="N7" s="198" t="s">
        <v>144</v>
      </c>
      <c r="O7" s="196" t="s">
        <v>2</v>
      </c>
      <c r="P7" s="197" t="s">
        <v>143</v>
      </c>
      <c r="Q7" s="198" t="s">
        <v>144</v>
      </c>
      <c r="R7" s="196" t="s">
        <v>2</v>
      </c>
      <c r="S7" s="197" t="s">
        <v>143</v>
      </c>
      <c r="T7" s="198" t="s">
        <v>144</v>
      </c>
    </row>
    <row r="8" spans="1:20" x14ac:dyDescent="0.3">
      <c r="A8" s="164"/>
      <c r="B8" s="199" t="s">
        <v>145</v>
      </c>
      <c r="C8" s="200">
        <v>37997.839674166004</v>
      </c>
      <c r="D8" s="200">
        <v>15241.541981245</v>
      </c>
      <c r="E8" s="201">
        <v>40.111601375084035</v>
      </c>
      <c r="F8" s="200">
        <v>36958.630700519003</v>
      </c>
      <c r="G8" s="200">
        <v>14895.733191286999</v>
      </c>
      <c r="H8" s="201">
        <v>40.30380159911558</v>
      </c>
      <c r="I8" s="200">
        <v>36937.784552764002</v>
      </c>
      <c r="J8" s="200">
        <v>14780.684620857</v>
      </c>
      <c r="K8" s="201">
        <v>40.015081575191502</v>
      </c>
      <c r="L8" s="200">
        <v>36995.476262441</v>
      </c>
      <c r="M8" s="200">
        <v>14854.501125864999</v>
      </c>
      <c r="N8" s="201">
        <v>40.152209476880742</v>
      </c>
      <c r="O8" s="200">
        <v>38438.327015305003</v>
      </c>
      <c r="P8" s="200">
        <v>16037.159586526999</v>
      </c>
      <c r="Q8" s="201">
        <v>41.721793927559538</v>
      </c>
      <c r="R8" s="200">
        <v>37565.091099928999</v>
      </c>
      <c r="S8" s="200">
        <v>15735.190011421</v>
      </c>
      <c r="T8" s="201">
        <v>41.887799418782038</v>
      </c>
    </row>
    <row r="9" spans="1:20" x14ac:dyDescent="0.3">
      <c r="A9" s="164"/>
      <c r="B9" s="159" t="s">
        <v>146</v>
      </c>
      <c r="C9" s="107">
        <v>4694.000000002</v>
      </c>
      <c r="D9" s="107">
        <v>2237.000000001</v>
      </c>
      <c r="E9" s="202">
        <v>47.656582871752171</v>
      </c>
      <c r="F9" s="107">
        <v>4789.999999998</v>
      </c>
      <c r="G9" s="107">
        <v>2323</v>
      </c>
      <c r="H9" s="202">
        <v>48.496868476011898</v>
      </c>
      <c r="I9" s="107">
        <v>4883.0000000010004</v>
      </c>
      <c r="J9" s="107">
        <v>2405.000000001</v>
      </c>
      <c r="K9" s="202">
        <v>49.25250870367617</v>
      </c>
      <c r="L9" s="107">
        <v>4969.000000002</v>
      </c>
      <c r="M9" s="107">
        <v>2507.000000002</v>
      </c>
      <c r="N9" s="202">
        <v>50.452807405936625</v>
      </c>
      <c r="O9" s="107">
        <v>6675</v>
      </c>
      <c r="P9" s="107">
        <v>3576.999999999</v>
      </c>
      <c r="Q9" s="202">
        <v>53.588014981258425</v>
      </c>
      <c r="R9" s="107">
        <v>6203.000000002</v>
      </c>
      <c r="S9" s="107">
        <v>3325.000000004</v>
      </c>
      <c r="T9" s="202">
        <v>53.603095276526325</v>
      </c>
    </row>
    <row r="10" spans="1:20" x14ac:dyDescent="0.3">
      <c r="A10" s="164"/>
      <c r="B10" s="159" t="s">
        <v>147</v>
      </c>
      <c r="C10" s="107">
        <v>25053.000000004002</v>
      </c>
      <c r="D10" s="107">
        <v>10482.000000002001</v>
      </c>
      <c r="E10" s="202">
        <v>41.839300682554295</v>
      </c>
      <c r="F10" s="107">
        <v>24127.000000002001</v>
      </c>
      <c r="G10" s="107">
        <v>10118</v>
      </c>
      <c r="H10" s="202">
        <v>41.93641977866772</v>
      </c>
      <c r="I10" s="107">
        <v>23437.000000002001</v>
      </c>
      <c r="J10" s="107">
        <v>9864.0000000010004</v>
      </c>
      <c r="K10" s="202">
        <v>42.087297862355072</v>
      </c>
      <c r="L10" s="107">
        <v>23118.000000001</v>
      </c>
      <c r="M10" s="107">
        <v>9718.0000000020009</v>
      </c>
      <c r="N10" s="202">
        <v>42.036508348479892</v>
      </c>
      <c r="O10" s="107">
        <v>23580.000000004999</v>
      </c>
      <c r="P10" s="107">
        <v>9991.000000004</v>
      </c>
      <c r="Q10" s="202">
        <v>42.370653095851921</v>
      </c>
      <c r="R10" s="107">
        <v>23756.000000001</v>
      </c>
      <c r="S10" s="107">
        <v>10118.000000001</v>
      </c>
      <c r="T10" s="202">
        <v>42.591345344336482</v>
      </c>
    </row>
    <row r="11" spans="1:20" x14ac:dyDescent="0.3">
      <c r="A11" s="164"/>
      <c r="B11" s="159" t="s">
        <v>4</v>
      </c>
      <c r="C11" s="107">
        <v>8219.8396741600009</v>
      </c>
      <c r="D11" s="107">
        <v>2501.541981242</v>
      </c>
      <c r="E11" s="202">
        <v>30.432977775781701</v>
      </c>
      <c r="F11" s="107">
        <v>7984.6307005190001</v>
      </c>
      <c r="G11" s="107">
        <v>2425.733191287</v>
      </c>
      <c r="H11" s="202">
        <v>30.380029863238729</v>
      </c>
      <c r="I11" s="107">
        <v>8567.7845527610007</v>
      </c>
      <c r="J11" s="107">
        <v>2491.684620855</v>
      </c>
      <c r="K11" s="202">
        <v>29.082017708440688</v>
      </c>
      <c r="L11" s="107">
        <v>8864.476262438</v>
      </c>
      <c r="M11" s="107">
        <v>2616.5011258610002</v>
      </c>
      <c r="N11" s="202">
        <v>29.516702943275558</v>
      </c>
      <c r="O11" s="107">
        <v>8127.3270153000003</v>
      </c>
      <c r="P11" s="107">
        <v>2458.1595865240001</v>
      </c>
      <c r="Q11" s="202">
        <v>30.245609434644649</v>
      </c>
      <c r="R11" s="107">
        <v>7526.0910999260004</v>
      </c>
      <c r="S11" s="107">
        <v>2277.1900114159998</v>
      </c>
      <c r="T11" s="202">
        <v>30.25727407735458</v>
      </c>
    </row>
    <row r="12" spans="1:20" x14ac:dyDescent="0.3">
      <c r="A12" s="164"/>
      <c r="B12" s="159" t="s">
        <v>5</v>
      </c>
      <c r="C12" s="107">
        <v>31</v>
      </c>
      <c r="D12" s="107">
        <v>21</v>
      </c>
      <c r="E12" s="202">
        <v>67.741935483870961</v>
      </c>
      <c r="F12" s="107">
        <v>57</v>
      </c>
      <c r="G12" s="107">
        <v>29</v>
      </c>
      <c r="H12" s="202">
        <v>50.877192982456144</v>
      </c>
      <c r="I12" s="107">
        <v>50</v>
      </c>
      <c r="J12" s="107">
        <v>20</v>
      </c>
      <c r="K12" s="202">
        <v>40</v>
      </c>
      <c r="L12" s="107">
        <v>44</v>
      </c>
      <c r="M12" s="107">
        <v>13</v>
      </c>
      <c r="N12" s="202">
        <v>29.545454545454547</v>
      </c>
      <c r="O12" s="107">
        <v>56</v>
      </c>
      <c r="P12" s="107">
        <v>11</v>
      </c>
      <c r="Q12" s="202">
        <v>19.642857142857142</v>
      </c>
      <c r="R12" s="107">
        <v>80</v>
      </c>
      <c r="S12" s="107">
        <v>15</v>
      </c>
      <c r="T12" s="202">
        <v>18.75</v>
      </c>
    </row>
    <row r="13" spans="1:20" x14ac:dyDescent="0.3">
      <c r="A13" s="164"/>
      <c r="B13" s="199" t="s">
        <v>126</v>
      </c>
      <c r="C13" s="200">
        <v>26356.368511891</v>
      </c>
      <c r="D13" s="200">
        <v>10119.529484974</v>
      </c>
      <c r="E13" s="201">
        <v>38.395006809866281</v>
      </c>
      <c r="F13" s="200">
        <v>25544.328624277001</v>
      </c>
      <c r="G13" s="200">
        <v>9894.6242806850005</v>
      </c>
      <c r="H13" s="201">
        <v>38.735111915532109</v>
      </c>
      <c r="I13" s="200">
        <v>24915.186347426999</v>
      </c>
      <c r="J13" s="200">
        <v>9657.8497654000003</v>
      </c>
      <c r="K13" s="201">
        <v>38.762904000504776</v>
      </c>
      <c r="L13" s="200">
        <v>24815.053052947998</v>
      </c>
      <c r="M13" s="200">
        <v>9672.2531528609998</v>
      </c>
      <c r="N13" s="201">
        <v>38.977362378485623</v>
      </c>
      <c r="O13" s="200">
        <v>26487.137076748</v>
      </c>
      <c r="P13" s="200">
        <v>10708.240602233</v>
      </c>
      <c r="Q13" s="201">
        <v>40.42807862248479</v>
      </c>
      <c r="R13" s="200">
        <v>26155.102293726999</v>
      </c>
      <c r="S13" s="200">
        <v>10541.963193764999</v>
      </c>
      <c r="T13" s="201">
        <v>40.305570497781488</v>
      </c>
    </row>
    <row r="14" spans="1:20" x14ac:dyDescent="0.3">
      <c r="A14" s="164"/>
      <c r="B14" s="159" t="s">
        <v>146</v>
      </c>
      <c r="C14" s="107">
        <v>3051.000000002</v>
      </c>
      <c r="D14" s="107">
        <v>1442.000000002</v>
      </c>
      <c r="E14" s="202">
        <v>47.263192395970329</v>
      </c>
      <c r="F14" s="107">
        <v>3215.999999999</v>
      </c>
      <c r="G14" s="107">
        <v>1531</v>
      </c>
      <c r="H14" s="202">
        <v>47.605721393049627</v>
      </c>
      <c r="I14" s="107">
        <v>3257</v>
      </c>
      <c r="J14" s="107">
        <v>1536.000000001</v>
      </c>
      <c r="K14" s="202">
        <v>47.159963156309487</v>
      </c>
      <c r="L14" s="107">
        <v>3282.000000001</v>
      </c>
      <c r="M14" s="107">
        <v>1615.000000001</v>
      </c>
      <c r="N14" s="202">
        <v>49.207800121892383</v>
      </c>
      <c r="O14" s="107">
        <v>4775.0000000010004</v>
      </c>
      <c r="P14" s="107">
        <v>2509</v>
      </c>
      <c r="Q14" s="202">
        <v>52.544502617790037</v>
      </c>
      <c r="R14" s="107">
        <v>4285.9999999989996</v>
      </c>
      <c r="S14" s="107">
        <v>2209</v>
      </c>
      <c r="T14" s="202">
        <v>51.539897340189356</v>
      </c>
    </row>
    <row r="15" spans="1:20" x14ac:dyDescent="0.3">
      <c r="A15" s="164"/>
      <c r="B15" s="159" t="s">
        <v>147</v>
      </c>
      <c r="C15" s="107">
        <v>19584.000000002001</v>
      </c>
      <c r="D15" s="107">
        <v>7551.000000002</v>
      </c>
      <c r="E15" s="202">
        <v>38.556985294123919</v>
      </c>
      <c r="F15" s="107">
        <v>18718.000000002001</v>
      </c>
      <c r="G15" s="107">
        <v>7243</v>
      </c>
      <c r="H15" s="202">
        <v>38.695373437328911</v>
      </c>
      <c r="I15" s="107">
        <v>17648.000000001</v>
      </c>
      <c r="J15" s="107">
        <v>6952.0000000010004</v>
      </c>
      <c r="K15" s="202">
        <v>39.392565729831183</v>
      </c>
      <c r="L15" s="107">
        <v>17422</v>
      </c>
      <c r="M15" s="107">
        <v>6828.0000000010004</v>
      </c>
      <c r="N15" s="202">
        <v>39.191826426363221</v>
      </c>
      <c r="O15" s="107">
        <v>17788</v>
      </c>
      <c r="P15" s="107">
        <v>7022</v>
      </c>
      <c r="Q15" s="202">
        <v>39.476051270519449</v>
      </c>
      <c r="R15" s="107">
        <v>18099</v>
      </c>
      <c r="S15" s="107">
        <v>7208</v>
      </c>
      <c r="T15" s="202">
        <v>39.825404718492734</v>
      </c>
    </row>
    <row r="16" spans="1:20" x14ac:dyDescent="0.3">
      <c r="A16" s="164"/>
      <c r="B16" s="159" t="s">
        <v>4</v>
      </c>
      <c r="C16" s="107">
        <v>3701.3685118869998</v>
      </c>
      <c r="D16" s="107">
        <v>1113.5294849700001</v>
      </c>
      <c r="E16" s="202">
        <v>30.084264276682624</v>
      </c>
      <c r="F16" s="107">
        <v>3600.328624276</v>
      </c>
      <c r="G16" s="107">
        <v>1115.624280685</v>
      </c>
      <c r="H16" s="202">
        <v>30.986734743119289</v>
      </c>
      <c r="I16" s="107">
        <v>3997.1863474259999</v>
      </c>
      <c r="J16" s="107">
        <v>1162.849765398</v>
      </c>
      <c r="K16" s="202">
        <v>29.091707624459907</v>
      </c>
      <c r="L16" s="107">
        <v>4102.0530529469997</v>
      </c>
      <c r="M16" s="107">
        <v>1223.253152859</v>
      </c>
      <c r="N16" s="202">
        <v>29.820510292527537</v>
      </c>
      <c r="O16" s="107">
        <v>3913.1370767469998</v>
      </c>
      <c r="P16" s="107">
        <v>1174.2406022329999</v>
      </c>
      <c r="Q16" s="202">
        <v>30.007653174499804</v>
      </c>
      <c r="R16" s="107">
        <v>3724.1022937279999</v>
      </c>
      <c r="S16" s="107">
        <v>1115.9631937649999</v>
      </c>
      <c r="T16" s="202">
        <v>29.965965103710101</v>
      </c>
    </row>
    <row r="17" spans="1:35" x14ac:dyDescent="0.3">
      <c r="A17" s="164"/>
      <c r="B17" s="159" t="s">
        <v>5</v>
      </c>
      <c r="C17" s="107">
        <v>20</v>
      </c>
      <c r="D17" s="107">
        <v>13</v>
      </c>
      <c r="E17" s="202">
        <v>65</v>
      </c>
      <c r="F17" s="107">
        <v>10</v>
      </c>
      <c r="G17" s="107">
        <v>5</v>
      </c>
      <c r="H17" s="202">
        <v>50</v>
      </c>
      <c r="I17" s="107">
        <v>13</v>
      </c>
      <c r="J17" s="107">
        <v>7</v>
      </c>
      <c r="K17" s="202">
        <v>53.846153846153847</v>
      </c>
      <c r="L17" s="107">
        <v>9</v>
      </c>
      <c r="M17" s="107">
        <v>6</v>
      </c>
      <c r="N17" s="202">
        <v>66.666666666666657</v>
      </c>
      <c r="O17" s="107">
        <v>11</v>
      </c>
      <c r="P17" s="107">
        <v>3</v>
      </c>
      <c r="Q17" s="202">
        <v>27.27272727272727</v>
      </c>
      <c r="R17" s="107">
        <v>46</v>
      </c>
      <c r="S17" s="107">
        <v>9</v>
      </c>
      <c r="T17" s="202">
        <v>19.565217391304348</v>
      </c>
    </row>
    <row r="18" spans="1:35" x14ac:dyDescent="0.3">
      <c r="A18" s="164"/>
    </row>
    <row r="19" spans="1:35" x14ac:dyDescent="0.3">
      <c r="A19" s="164"/>
      <c r="C19" s="337">
        <v>2017</v>
      </c>
      <c r="D19" s="338"/>
      <c r="E19" s="339"/>
      <c r="F19" s="337">
        <v>2018</v>
      </c>
      <c r="G19" s="338"/>
      <c r="H19" s="339"/>
      <c r="I19" s="337">
        <v>2019</v>
      </c>
      <c r="J19" s="338"/>
      <c r="K19" s="339"/>
      <c r="L19" s="337">
        <v>2020</v>
      </c>
      <c r="M19" s="338"/>
      <c r="N19" s="339"/>
      <c r="O19" s="340">
        <v>2021</v>
      </c>
      <c r="P19" s="340"/>
      <c r="Q19" s="341"/>
      <c r="R19" s="340">
        <v>2022</v>
      </c>
      <c r="S19" s="340"/>
      <c r="T19" s="341"/>
    </row>
    <row r="20" spans="1:35" x14ac:dyDescent="0.3">
      <c r="A20" s="164"/>
      <c r="B20" s="103"/>
      <c r="C20" s="196" t="s">
        <v>2</v>
      </c>
      <c r="D20" s="197" t="s">
        <v>143</v>
      </c>
      <c r="E20" s="198" t="s">
        <v>144</v>
      </c>
      <c r="F20" s="196" t="s">
        <v>2</v>
      </c>
      <c r="G20" s="197" t="s">
        <v>143</v>
      </c>
      <c r="H20" s="198" t="s">
        <v>144</v>
      </c>
      <c r="I20" s="196" t="s">
        <v>2</v>
      </c>
      <c r="J20" s="197" t="s">
        <v>143</v>
      </c>
      <c r="K20" s="198" t="s">
        <v>144</v>
      </c>
      <c r="L20" s="196" t="s">
        <v>2</v>
      </c>
      <c r="M20" s="197" t="s">
        <v>143</v>
      </c>
      <c r="N20" s="198" t="s">
        <v>144</v>
      </c>
      <c r="O20" s="196" t="s">
        <v>2</v>
      </c>
      <c r="P20" s="197" t="s">
        <v>143</v>
      </c>
      <c r="Q20" s="198" t="s">
        <v>144</v>
      </c>
      <c r="R20" s="196" t="s">
        <v>2</v>
      </c>
      <c r="S20" s="197" t="s">
        <v>143</v>
      </c>
      <c r="T20" s="198" t="s">
        <v>144</v>
      </c>
    </row>
    <row r="21" spans="1:35" x14ac:dyDescent="0.3">
      <c r="A21" s="164"/>
      <c r="B21" s="199" t="s">
        <v>145</v>
      </c>
      <c r="C21" s="200">
        <v>39411.645931967003</v>
      </c>
      <c r="D21" s="200">
        <v>16507.488252199</v>
      </c>
      <c r="E21" s="201">
        <v>41.884797911496733</v>
      </c>
      <c r="F21" s="200">
        <v>40543.464052967</v>
      </c>
      <c r="G21" s="200">
        <v>16955.680952039998</v>
      </c>
      <c r="H21" s="201">
        <v>41.820997164644517</v>
      </c>
      <c r="I21" s="200">
        <v>41384</v>
      </c>
      <c r="J21" s="200">
        <v>17397</v>
      </c>
      <c r="K21" s="201">
        <v>42.037985694954571</v>
      </c>
      <c r="L21" s="200">
        <f>SUM(L22:L25)</f>
        <v>42235.509363089004</v>
      </c>
      <c r="M21" s="200">
        <f>SUM(M22:M25)</f>
        <v>17867.784947864999</v>
      </c>
      <c r="N21" s="201">
        <f>M21/L21*100</f>
        <v>42.305124804485587</v>
      </c>
      <c r="O21" s="200">
        <v>44079.398253828003</v>
      </c>
      <c r="P21" s="200">
        <v>18723.858286934999</v>
      </c>
      <c r="Q21" s="201">
        <f t="shared" ref="Q21:Q30" si="0">P21/O21*100</f>
        <v>42.477572355037665</v>
      </c>
      <c r="R21" s="200">
        <v>45709.387368299998</v>
      </c>
      <c r="S21" s="200">
        <v>19672.453402951</v>
      </c>
      <c r="T21" s="201">
        <v>43.038103408478577</v>
      </c>
    </row>
    <row r="22" spans="1:35" x14ac:dyDescent="0.3">
      <c r="A22" s="164"/>
      <c r="B22" s="159" t="s">
        <v>146</v>
      </c>
      <c r="C22" s="107">
        <v>6065.9999999969996</v>
      </c>
      <c r="D22" s="107">
        <v>3291.999999998</v>
      </c>
      <c r="E22" s="202">
        <v>54.269699967023222</v>
      </c>
      <c r="F22" s="107">
        <v>5891.0000000010004</v>
      </c>
      <c r="G22" s="107">
        <v>3256.000000002</v>
      </c>
      <c r="H22" s="202">
        <v>55.270751994592551</v>
      </c>
      <c r="I22" s="107">
        <v>6228</v>
      </c>
      <c r="J22" s="107">
        <v>3527</v>
      </c>
      <c r="K22" s="202">
        <v>56.631342324983947</v>
      </c>
      <c r="L22" s="107">
        <v>6404</v>
      </c>
      <c r="M22" s="107">
        <v>3698</v>
      </c>
      <c r="N22" s="202">
        <f>M22/L22*100</f>
        <v>57.745159275452842</v>
      </c>
      <c r="O22" s="107">
        <v>6546.0000000030004</v>
      </c>
      <c r="P22" s="107">
        <v>3826.000000003</v>
      </c>
      <c r="Q22" s="202">
        <f t="shared" si="0"/>
        <v>58.447907118870248</v>
      </c>
      <c r="R22" s="107">
        <v>6848.0000000030004</v>
      </c>
      <c r="S22" s="107">
        <v>4057</v>
      </c>
      <c r="T22" s="202">
        <v>59.243574766329182</v>
      </c>
    </row>
    <row r="23" spans="1:35" x14ac:dyDescent="0.3">
      <c r="A23" s="164"/>
      <c r="B23" s="159" t="s">
        <v>147</v>
      </c>
      <c r="C23" s="107">
        <v>25109</v>
      </c>
      <c r="D23" s="107">
        <v>10732.000000001</v>
      </c>
      <c r="E23" s="202">
        <v>42.7416464216058</v>
      </c>
      <c r="F23" s="107">
        <v>25489.000000001</v>
      </c>
      <c r="G23" s="107">
        <v>10954.000000001</v>
      </c>
      <c r="H23" s="202">
        <v>42.975401153440977</v>
      </c>
      <c r="I23" s="107">
        <v>25661</v>
      </c>
      <c r="J23" s="107">
        <v>11013</v>
      </c>
      <c r="K23" s="202">
        <v>42.917267448657498</v>
      </c>
      <c r="L23" s="107">
        <v>26126</v>
      </c>
      <c r="M23" s="107">
        <v>11359</v>
      </c>
      <c r="N23" s="202">
        <f>M23/L23*100</f>
        <v>43.477761616780221</v>
      </c>
      <c r="O23" s="107">
        <v>27115.999999996999</v>
      </c>
      <c r="P23" s="107">
        <v>11904.999999997999</v>
      </c>
      <c r="Q23" s="202">
        <f t="shared" si="0"/>
        <v>43.903968136890825</v>
      </c>
      <c r="R23" s="107">
        <v>28388</v>
      </c>
      <c r="S23" s="107">
        <v>12525</v>
      </c>
      <c r="T23" s="202">
        <v>44.120755248696632</v>
      </c>
    </row>
    <row r="24" spans="1:35" x14ac:dyDescent="0.3">
      <c r="A24" s="164"/>
      <c r="B24" s="159" t="s">
        <v>4</v>
      </c>
      <c r="C24" s="107">
        <v>8176.6459319699998</v>
      </c>
      <c r="D24" s="107">
        <v>2471.4882521999998</v>
      </c>
      <c r="E24" s="202">
        <v>30.226186541069218</v>
      </c>
      <c r="F24" s="107">
        <v>9088.4640529650005</v>
      </c>
      <c r="G24" s="107">
        <v>2723.6809520370002</v>
      </c>
      <c r="H24" s="202">
        <v>29.968550639185644</v>
      </c>
      <c r="I24" s="107">
        <v>9411</v>
      </c>
      <c r="J24" s="107">
        <v>2834</v>
      </c>
      <c r="K24" s="202">
        <v>30.113696737859954</v>
      </c>
      <c r="L24" s="107">
        <v>9610.5093630890005</v>
      </c>
      <c r="M24" s="107">
        <v>2783.784947865</v>
      </c>
      <c r="N24" s="202">
        <f>M24/L24*100</f>
        <v>28.966050005181398</v>
      </c>
      <c r="O24" s="107">
        <v>10291.398253828</v>
      </c>
      <c r="P24" s="107">
        <v>2954.8582869339998</v>
      </c>
      <c r="Q24" s="202">
        <f t="shared" si="0"/>
        <v>28.7119224623817</v>
      </c>
      <c r="R24" s="107">
        <v>10335.387368297001</v>
      </c>
      <c r="S24" s="107">
        <v>3057.453402951</v>
      </c>
      <c r="T24" s="202">
        <v>29.5823784247265</v>
      </c>
    </row>
    <row r="25" spans="1:35" x14ac:dyDescent="0.3">
      <c r="A25" s="172"/>
      <c r="B25" s="159" t="s">
        <v>5</v>
      </c>
      <c r="C25" s="107">
        <v>60</v>
      </c>
      <c r="D25" s="107">
        <v>12</v>
      </c>
      <c r="E25" s="202">
        <v>20</v>
      </c>
      <c r="F25" s="107">
        <v>75</v>
      </c>
      <c r="G25" s="107">
        <v>22</v>
      </c>
      <c r="H25" s="202">
        <v>29.333333333333332</v>
      </c>
      <c r="I25" s="107">
        <v>84</v>
      </c>
      <c r="J25" s="107">
        <v>23</v>
      </c>
      <c r="K25" s="202">
        <v>27.380952380952383</v>
      </c>
      <c r="L25" s="107">
        <v>95</v>
      </c>
      <c r="M25" s="107">
        <v>27</v>
      </c>
      <c r="N25" s="202">
        <f>M25/L25*100</f>
        <v>28.421052631578945</v>
      </c>
      <c r="O25" s="107">
        <v>126</v>
      </c>
      <c r="P25" s="107">
        <v>38</v>
      </c>
      <c r="Q25" s="202">
        <f t="shared" si="0"/>
        <v>30.158730158730158</v>
      </c>
      <c r="R25" s="107">
        <v>138</v>
      </c>
      <c r="S25" s="107">
        <v>33</v>
      </c>
      <c r="T25" s="202">
        <v>23.913043478260871</v>
      </c>
      <c r="W25" s="101"/>
      <c r="Z25" s="101"/>
      <c r="AC25" s="101"/>
      <c r="AF25" s="101"/>
      <c r="AI25" s="101"/>
    </row>
    <row r="26" spans="1:35" x14ac:dyDescent="0.3">
      <c r="B26" s="199" t="s">
        <v>126</v>
      </c>
      <c r="C26" s="200">
        <v>26265.175370186</v>
      </c>
      <c r="D26" s="200">
        <v>10864.806074325999</v>
      </c>
      <c r="E26" s="201">
        <v>41.365823457089142</v>
      </c>
      <c r="F26" s="200">
        <v>27061.959670795</v>
      </c>
      <c r="G26" s="200">
        <v>11062.959071734</v>
      </c>
      <c r="H26" s="201">
        <v>40.880110702674045</v>
      </c>
      <c r="I26" s="200">
        <v>27577</v>
      </c>
      <c r="J26" s="200">
        <v>11273</v>
      </c>
      <c r="K26" s="201">
        <v>40.878268121985712</v>
      </c>
      <c r="L26" s="200">
        <f>SUM(L27:L30)</f>
        <v>27609.365776141</v>
      </c>
      <c r="M26" s="200">
        <f>SUM(M27:M30)</f>
        <v>11393.26703993</v>
      </c>
      <c r="N26" s="201">
        <f t="shared" ref="N26" si="1">M26/L26*100</f>
        <v>41.265949867546915</v>
      </c>
      <c r="O26" s="200">
        <v>28838.121009476999</v>
      </c>
      <c r="P26" s="200">
        <v>11929.149132528</v>
      </c>
      <c r="Q26" s="201">
        <f t="shared" si="0"/>
        <v>41.365902891550228</v>
      </c>
      <c r="R26" s="200">
        <v>30419.818404653</v>
      </c>
      <c r="S26" s="200">
        <v>13028.379482541999</v>
      </c>
      <c r="T26" s="201">
        <v>42.828590589315233</v>
      </c>
      <c r="W26" s="101"/>
      <c r="Z26" s="101"/>
      <c r="AC26" s="101"/>
      <c r="AF26" s="101"/>
      <c r="AI26" s="101"/>
    </row>
    <row r="27" spans="1:35" x14ac:dyDescent="0.3">
      <c r="B27" s="159" t="s">
        <v>146</v>
      </c>
      <c r="C27" s="107">
        <v>4172</v>
      </c>
      <c r="D27" s="107">
        <v>2222</v>
      </c>
      <c r="E27" s="202">
        <v>53.259827420901253</v>
      </c>
      <c r="F27" s="107">
        <v>3729.000000003</v>
      </c>
      <c r="G27" s="107">
        <v>1959.000000002</v>
      </c>
      <c r="H27" s="202">
        <v>52.534191472255941</v>
      </c>
      <c r="I27" s="107">
        <v>3870</v>
      </c>
      <c r="J27" s="107">
        <v>2090</v>
      </c>
      <c r="K27" s="202">
        <v>54.00516795865633</v>
      </c>
      <c r="L27" s="107">
        <v>3787</v>
      </c>
      <c r="M27" s="107">
        <v>2061</v>
      </c>
      <c r="N27" s="202">
        <f>M27/L27*100</f>
        <v>54.423026142064955</v>
      </c>
      <c r="O27" s="107">
        <v>3873.000000002</v>
      </c>
      <c r="P27" s="107">
        <v>2166.000000002</v>
      </c>
      <c r="Q27" s="202">
        <f t="shared" si="0"/>
        <v>55.92563903952702</v>
      </c>
      <c r="R27" s="107">
        <v>4062.000000004</v>
      </c>
      <c r="S27" s="107">
        <v>2318.000000001</v>
      </c>
      <c r="T27" s="202">
        <v>57.065484982735533</v>
      </c>
    </row>
    <row r="28" spans="1:35" x14ac:dyDescent="0.3">
      <c r="B28" s="159" t="s">
        <v>147</v>
      </c>
      <c r="C28" s="107">
        <v>18699</v>
      </c>
      <c r="D28" s="107">
        <v>7588.0000000010004</v>
      </c>
      <c r="E28" s="202">
        <v>40.579710144932882</v>
      </c>
      <c r="F28" s="107">
        <v>19403.000000002001</v>
      </c>
      <c r="G28" s="107">
        <v>7921.000000002</v>
      </c>
      <c r="H28" s="202">
        <v>40.823583981864573</v>
      </c>
      <c r="I28" s="107">
        <v>19735</v>
      </c>
      <c r="J28" s="107">
        <v>8015</v>
      </c>
      <c r="K28" s="202">
        <v>40.613123891563212</v>
      </c>
      <c r="L28" s="107">
        <v>19867</v>
      </c>
      <c r="M28" s="107">
        <v>8230</v>
      </c>
      <c r="N28" s="202">
        <f>M28/L28*100</f>
        <v>41.425479438264453</v>
      </c>
      <c r="O28" s="107">
        <v>20725</v>
      </c>
      <c r="P28" s="107">
        <v>8570</v>
      </c>
      <c r="Q28" s="202">
        <f t="shared" si="0"/>
        <v>41.351025331724969</v>
      </c>
      <c r="R28" s="107">
        <v>21916</v>
      </c>
      <c r="S28" s="107">
        <v>9364.9999999989996</v>
      </c>
      <c r="T28" s="202">
        <v>42.731337835366858</v>
      </c>
    </row>
    <row r="29" spans="1:35" x14ac:dyDescent="0.3">
      <c r="B29" s="159" t="s">
        <v>4</v>
      </c>
      <c r="C29" s="107">
        <v>3385.1753701859998</v>
      </c>
      <c r="D29" s="107">
        <v>1048.8060743250001</v>
      </c>
      <c r="E29" s="202">
        <v>30.982326161358458</v>
      </c>
      <c r="F29" s="107">
        <v>3914.95967079</v>
      </c>
      <c r="G29" s="107">
        <v>1172.95907173</v>
      </c>
      <c r="H29" s="202">
        <v>29.960949035608035</v>
      </c>
      <c r="I29" s="107">
        <v>3955</v>
      </c>
      <c r="J29" s="107">
        <v>1161</v>
      </c>
      <c r="K29" s="202">
        <v>29.355246523388118</v>
      </c>
      <c r="L29" s="107">
        <v>3913.365776141</v>
      </c>
      <c r="M29" s="107">
        <v>1079.26703993</v>
      </c>
      <c r="N29" s="202">
        <f>M29/L29*100</f>
        <v>27.578997253721411</v>
      </c>
      <c r="O29" s="107">
        <v>4196.1210094750004</v>
      </c>
      <c r="P29" s="107">
        <v>1172.1491325259999</v>
      </c>
      <c r="Q29" s="202">
        <f t="shared" si="0"/>
        <v>27.934111763679901</v>
      </c>
      <c r="R29" s="107">
        <v>4410.8184046489996</v>
      </c>
      <c r="S29" s="107">
        <v>1332.379482542</v>
      </c>
      <c r="T29" s="202">
        <v>30.207080870472311</v>
      </c>
    </row>
    <row r="30" spans="1:35" x14ac:dyDescent="0.3">
      <c r="B30" s="159" t="s">
        <v>5</v>
      </c>
      <c r="C30" s="107">
        <v>9</v>
      </c>
      <c r="D30" s="107">
        <v>6</v>
      </c>
      <c r="E30" s="202">
        <v>66.666666666666657</v>
      </c>
      <c r="F30" s="107">
        <v>15</v>
      </c>
      <c r="G30" s="107">
        <v>10</v>
      </c>
      <c r="H30" s="202">
        <v>66.666666666666657</v>
      </c>
      <c r="I30" s="107">
        <v>17</v>
      </c>
      <c r="J30" s="107">
        <v>7</v>
      </c>
      <c r="K30" s="202">
        <v>41.17647058823529</v>
      </c>
      <c r="L30" s="107">
        <v>42</v>
      </c>
      <c r="M30" s="107">
        <v>23</v>
      </c>
      <c r="N30" s="202">
        <f>M30/L30*100</f>
        <v>54.761904761904766</v>
      </c>
      <c r="O30" s="107">
        <v>44</v>
      </c>
      <c r="P30" s="107">
        <v>21</v>
      </c>
      <c r="Q30" s="202">
        <f t="shared" si="0"/>
        <v>47.727272727272727</v>
      </c>
      <c r="R30" s="107">
        <v>31</v>
      </c>
      <c r="S30" s="107">
        <v>13</v>
      </c>
      <c r="T30" s="202">
        <v>41.935483870967744</v>
      </c>
    </row>
    <row r="32" spans="1:35" x14ac:dyDescent="0.3">
      <c r="B32" s="125" t="s">
        <v>521</v>
      </c>
    </row>
    <row r="33" spans="2:2" x14ac:dyDescent="0.3">
      <c r="B33" s="125" t="s">
        <v>538</v>
      </c>
    </row>
    <row r="44" spans="2:2" ht="15" customHeight="1" x14ac:dyDescent="0.3"/>
  </sheetData>
  <mergeCells count="12">
    <mergeCell ref="C19:E19"/>
    <mergeCell ref="R19:T19"/>
    <mergeCell ref="O19:Q19"/>
    <mergeCell ref="R6:T6"/>
    <mergeCell ref="F19:H19"/>
    <mergeCell ref="I19:K19"/>
    <mergeCell ref="L19:N19"/>
    <mergeCell ref="O6:Q6"/>
    <mergeCell ref="L6:N6"/>
    <mergeCell ref="C6:E6"/>
    <mergeCell ref="F6:H6"/>
    <mergeCell ref="I6:K6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Q29"/>
  <sheetViews>
    <sheetView showGridLines="0" zoomScale="80" zoomScaleNormal="80" workbookViewId="0">
      <selection activeCell="B23" sqref="B23"/>
    </sheetView>
  </sheetViews>
  <sheetFormatPr baseColWidth="10" defaultColWidth="11.44140625" defaultRowHeight="14.4" x14ac:dyDescent="0.3"/>
  <cols>
    <col min="1" max="1" width="7.6640625" style="98" customWidth="1"/>
    <col min="2" max="2" width="54.109375" style="98" customWidth="1"/>
    <col min="3" max="16384" width="11.44140625" style="98"/>
  </cols>
  <sheetData>
    <row r="2" spans="1:17" x14ac:dyDescent="0.3">
      <c r="A2" s="97" t="s">
        <v>1</v>
      </c>
    </row>
    <row r="3" spans="1:17" x14ac:dyDescent="0.3">
      <c r="B3" s="99" t="s">
        <v>493</v>
      </c>
    </row>
    <row r="4" spans="1:17" x14ac:dyDescent="0.3">
      <c r="B4" s="100" t="s">
        <v>35</v>
      </c>
    </row>
    <row r="5" spans="1:17" ht="15" thickBot="1" x14ac:dyDescent="0.35"/>
    <row r="6" spans="1:17" ht="15" thickTop="1" x14ac:dyDescent="0.3">
      <c r="B6" s="118" t="s">
        <v>130</v>
      </c>
      <c r="C6" s="104">
        <v>2011</v>
      </c>
      <c r="D6" s="104">
        <v>2012</v>
      </c>
      <c r="E6" s="104">
        <v>2013</v>
      </c>
      <c r="F6" s="104">
        <v>2014</v>
      </c>
      <c r="G6" s="104">
        <v>2015</v>
      </c>
      <c r="H6" s="104">
        <v>2016</v>
      </c>
      <c r="I6" s="104">
        <v>2017</v>
      </c>
      <c r="J6" s="104">
        <v>2018</v>
      </c>
      <c r="K6" s="104">
        <v>2019</v>
      </c>
      <c r="L6" s="104">
        <v>2020</v>
      </c>
      <c r="M6" s="104">
        <v>2021</v>
      </c>
      <c r="N6" s="104">
        <v>2022</v>
      </c>
      <c r="Q6" s="101"/>
    </row>
    <row r="7" spans="1:17" x14ac:dyDescent="0.3">
      <c r="B7" s="119" t="s">
        <v>20</v>
      </c>
      <c r="C7" s="120">
        <v>6.6603853571625807E-2</v>
      </c>
      <c r="D7" s="120">
        <v>2.5058872689023778E-2</v>
      </c>
      <c r="E7" s="120">
        <v>3.4027229391169471E-2</v>
      </c>
      <c r="F7" s="120">
        <v>2.3652546707097475E-3</v>
      </c>
      <c r="G7" s="120">
        <v>9.4489203226773219E-2</v>
      </c>
      <c r="H7" s="120">
        <v>3.0239661449065938E-2</v>
      </c>
      <c r="I7" s="120">
        <v>0</v>
      </c>
      <c r="J7" s="120">
        <v>0</v>
      </c>
      <c r="K7" s="121">
        <v>0</v>
      </c>
      <c r="L7" s="121">
        <v>0</v>
      </c>
      <c r="M7" s="121">
        <v>0</v>
      </c>
      <c r="N7" s="121">
        <v>0</v>
      </c>
    </row>
    <row r="8" spans="1:17" x14ac:dyDescent="0.3">
      <c r="B8" s="119" t="s">
        <v>21</v>
      </c>
      <c r="C8" s="120">
        <v>5.2724151769577592</v>
      </c>
      <c r="D8" s="120">
        <v>4.8555099136032718</v>
      </c>
      <c r="E8" s="120">
        <v>5.4552302171945133</v>
      </c>
      <c r="F8" s="120">
        <v>6.5939230395928057</v>
      </c>
      <c r="G8" s="120">
        <v>8.4233579417581126</v>
      </c>
      <c r="H8" s="120">
        <v>7.3231257039031217</v>
      </c>
      <c r="I8" s="120">
        <v>3.8185719599344905</v>
      </c>
      <c r="J8" s="120">
        <v>3.8113792932823638</v>
      </c>
      <c r="K8" s="121">
        <v>1.9152637633623126</v>
      </c>
      <c r="L8" s="121">
        <v>1.5814178990934267</v>
      </c>
      <c r="M8" s="121">
        <v>1.9439307205842891</v>
      </c>
      <c r="N8" s="121">
        <v>1.0224236306449319</v>
      </c>
    </row>
    <row r="9" spans="1:17" x14ac:dyDescent="0.3">
      <c r="B9" s="119" t="s">
        <v>22</v>
      </c>
      <c r="C9" s="120">
        <v>0</v>
      </c>
      <c r="D9" s="120">
        <v>0</v>
      </c>
      <c r="E9" s="120">
        <v>0</v>
      </c>
      <c r="F9" s="120">
        <v>0</v>
      </c>
      <c r="G9" s="120">
        <v>0</v>
      </c>
      <c r="H9" s="120">
        <v>0</v>
      </c>
      <c r="I9" s="120">
        <v>1.2714364534819134E-2</v>
      </c>
      <c r="J9" s="120">
        <v>1.213294162701185E-2</v>
      </c>
      <c r="K9" s="121">
        <v>0.17618525703100243</v>
      </c>
      <c r="L9" s="121">
        <v>0.18278886317209192</v>
      </c>
      <c r="M9" s="121">
        <v>0.17279656670439891</v>
      </c>
      <c r="N9" s="121">
        <v>0.19591459323286139</v>
      </c>
    </row>
    <row r="10" spans="1:17" x14ac:dyDescent="0.3">
      <c r="B10" s="119" t="s">
        <v>23</v>
      </c>
      <c r="C10" s="120">
        <v>9.8062493226088652</v>
      </c>
      <c r="D10" s="120">
        <v>3.4598534933008231</v>
      </c>
      <c r="E10" s="120">
        <v>6.0503380810810743</v>
      </c>
      <c r="F10" s="120">
        <v>5.6851243453927545</v>
      </c>
      <c r="G10" s="120">
        <v>7.0814992729776662</v>
      </c>
      <c r="H10" s="120">
        <v>4.9642899569968595</v>
      </c>
      <c r="I10" s="120">
        <v>2.9337386092595295</v>
      </c>
      <c r="J10" s="120">
        <v>2.898422479142762</v>
      </c>
      <c r="K10" s="121">
        <v>2.806736079709669</v>
      </c>
      <c r="L10" s="121">
        <v>1.8627910880037957</v>
      </c>
      <c r="M10" s="121">
        <v>1.4822510915175457</v>
      </c>
      <c r="N10" s="121">
        <v>1.6653295385530984</v>
      </c>
    </row>
    <row r="11" spans="1:17" x14ac:dyDescent="0.3">
      <c r="B11" s="119" t="s">
        <v>24</v>
      </c>
      <c r="C11" s="120">
        <v>1.0606761491983028</v>
      </c>
      <c r="D11" s="120">
        <v>0.93299821267590533</v>
      </c>
      <c r="E11" s="120">
        <v>1.1521406887825469</v>
      </c>
      <c r="F11" s="120">
        <v>1.3808836772901731</v>
      </c>
      <c r="G11" s="120">
        <v>1.8246315596409233</v>
      </c>
      <c r="H11" s="120">
        <v>1.350862118262232</v>
      </c>
      <c r="I11" s="120">
        <v>0.81280802249956274</v>
      </c>
      <c r="J11" s="120">
        <v>0.79940560918597015</v>
      </c>
      <c r="K11" s="121">
        <v>1.6371531858238308</v>
      </c>
      <c r="L11" s="121">
        <v>1.5310053927714973</v>
      </c>
      <c r="M11" s="121">
        <v>1.2695671547031351</v>
      </c>
      <c r="N11" s="121">
        <v>1.4130677636947189</v>
      </c>
    </row>
    <row r="12" spans="1:17" x14ac:dyDescent="0.3">
      <c r="B12" s="119" t="s">
        <v>25</v>
      </c>
      <c r="C12" s="120">
        <v>3.8281323929534588</v>
      </c>
      <c r="D12" s="120">
        <v>10.602164710717242</v>
      </c>
      <c r="E12" s="120">
        <v>8.0281059541065645</v>
      </c>
      <c r="F12" s="120">
        <v>8.2998157671631105</v>
      </c>
      <c r="G12" s="120">
        <v>3.7184178817141804</v>
      </c>
      <c r="H12" s="120">
        <v>2.981440588771711</v>
      </c>
      <c r="I12" s="120">
        <v>7.8514226993013301</v>
      </c>
      <c r="J12" s="120">
        <v>6.1316098855235159</v>
      </c>
      <c r="K12" s="121">
        <v>6.1472106137149529</v>
      </c>
      <c r="L12" s="121">
        <v>1.3549319272675726</v>
      </c>
      <c r="M12" s="121">
        <v>1.2148040930132527</v>
      </c>
      <c r="N12" s="121">
        <v>0.90148709343708666</v>
      </c>
    </row>
    <row r="13" spans="1:17" x14ac:dyDescent="0.3">
      <c r="B13" s="119" t="s">
        <v>26</v>
      </c>
      <c r="C13" s="120">
        <v>16.219117856999237</v>
      </c>
      <c r="D13" s="120">
        <v>13.206751361479876</v>
      </c>
      <c r="E13" s="120">
        <v>17.029946725333929</v>
      </c>
      <c r="F13" s="120">
        <v>18.414271640112087</v>
      </c>
      <c r="G13" s="120">
        <v>18.994687485272021</v>
      </c>
      <c r="H13" s="120">
        <v>11.886050776601088</v>
      </c>
      <c r="I13" s="120">
        <v>12.229305244094288</v>
      </c>
      <c r="J13" s="120">
        <v>10.734059720830574</v>
      </c>
      <c r="K13" s="121">
        <v>10.552226426893743</v>
      </c>
      <c r="L13" s="121">
        <v>10.563801584018293</v>
      </c>
      <c r="M13" s="121">
        <v>8.701185239681223</v>
      </c>
      <c r="N13" s="121">
        <v>4.7100451111994142</v>
      </c>
    </row>
    <row r="14" spans="1:17" x14ac:dyDescent="0.3">
      <c r="B14" s="119" t="s">
        <v>27</v>
      </c>
      <c r="C14" s="120">
        <v>10.191833865116646</v>
      </c>
      <c r="D14" s="120">
        <v>10.547953598485442</v>
      </c>
      <c r="E14" s="120">
        <v>10.959595075365037</v>
      </c>
      <c r="F14" s="120">
        <v>10.287037314583351</v>
      </c>
      <c r="G14" s="120">
        <v>11.020740425755998</v>
      </c>
      <c r="H14" s="120">
        <v>9.9873240387845144</v>
      </c>
      <c r="I14" s="120">
        <v>9.8772795810649114</v>
      </c>
      <c r="J14" s="120">
        <v>10.909031697583281</v>
      </c>
      <c r="K14" s="121">
        <v>8.3453206700295244</v>
      </c>
      <c r="L14" s="121">
        <v>8.8870192254317182</v>
      </c>
      <c r="M14" s="121">
        <v>8.1932281147621637</v>
      </c>
      <c r="N14" s="121">
        <v>8.033965455100688</v>
      </c>
    </row>
    <row r="15" spans="1:17" x14ac:dyDescent="0.3">
      <c r="B15" s="119" t="s">
        <v>28</v>
      </c>
      <c r="C15" s="120">
        <v>0.10540310755357579</v>
      </c>
      <c r="D15" s="120">
        <v>5.4570707054887077E-2</v>
      </c>
      <c r="E15" s="120">
        <v>6.548394491985271E-2</v>
      </c>
      <c r="F15" s="120">
        <v>2.2982824970621627E-2</v>
      </c>
      <c r="G15" s="120">
        <v>3.3263469655646839E-2</v>
      </c>
      <c r="H15" s="120">
        <v>4.8862920248372368E-2</v>
      </c>
      <c r="I15" s="120">
        <v>9.5537147821801501E-3</v>
      </c>
      <c r="J15" s="120">
        <v>0</v>
      </c>
      <c r="K15" s="121">
        <v>2.2399787705695149E-2</v>
      </c>
      <c r="L15" s="121">
        <v>1.0021736385655476E-2</v>
      </c>
      <c r="M15" s="121">
        <v>0</v>
      </c>
      <c r="N15" s="121">
        <v>5.2243891528763039E-3</v>
      </c>
    </row>
    <row r="16" spans="1:17" x14ac:dyDescent="0.3">
      <c r="B16" s="119" t="s">
        <v>29</v>
      </c>
      <c r="C16" s="120">
        <v>2.7759158919684928</v>
      </c>
      <c r="D16" s="120">
        <v>1.1003225703386894</v>
      </c>
      <c r="E16" s="120">
        <v>1.6449114799716686</v>
      </c>
      <c r="F16" s="120">
        <v>2.8811295144650395</v>
      </c>
      <c r="G16" s="120">
        <v>3.9005070774334656</v>
      </c>
      <c r="H16" s="120">
        <v>3.0169961134141263</v>
      </c>
      <c r="I16" s="120">
        <v>3.0863341789163918</v>
      </c>
      <c r="J16" s="120">
        <v>4.0487760606989855</v>
      </c>
      <c r="K16" s="121">
        <v>5.7018390006158546</v>
      </c>
      <c r="L16" s="121">
        <v>5.0889171598817553</v>
      </c>
      <c r="M16" s="121">
        <v>4.9591440948147696</v>
      </c>
      <c r="N16" s="121">
        <v>4.5050516972698311</v>
      </c>
    </row>
    <row r="17" spans="2:14" x14ac:dyDescent="0.3">
      <c r="B17" s="119" t="s">
        <v>30</v>
      </c>
      <c r="C17" s="120">
        <v>3.9303041527631475</v>
      </c>
      <c r="D17" s="120">
        <v>3.8525022224087722</v>
      </c>
      <c r="E17" s="120">
        <v>4.4846102522905298</v>
      </c>
      <c r="F17" s="120">
        <v>3.5110109196903827</v>
      </c>
      <c r="G17" s="120">
        <v>3.800893760124993</v>
      </c>
      <c r="H17" s="120">
        <v>3.097948634521225</v>
      </c>
      <c r="I17" s="120">
        <v>1.5825261100132832</v>
      </c>
      <c r="J17" s="120">
        <v>1.8675827399502971</v>
      </c>
      <c r="K17" s="121">
        <v>3.8068063700548738</v>
      </c>
      <c r="L17" s="121">
        <v>3.8176688410955681</v>
      </c>
      <c r="M17" s="121">
        <v>3.1683553032462486</v>
      </c>
      <c r="N17" s="121">
        <v>2.2687599763892012</v>
      </c>
    </row>
    <row r="18" spans="2:14" ht="28.8" x14ac:dyDescent="0.3">
      <c r="B18" s="119" t="s">
        <v>31</v>
      </c>
      <c r="C18" s="120">
        <v>41.525946685627815</v>
      </c>
      <c r="D18" s="120">
        <v>48.588887267022962</v>
      </c>
      <c r="E18" s="120">
        <v>41.432652252324601</v>
      </c>
      <c r="F18" s="120">
        <v>36.72688901201473</v>
      </c>
      <c r="G18" s="120">
        <v>33.166814677039888</v>
      </c>
      <c r="H18" s="120">
        <v>45.648679307686727</v>
      </c>
      <c r="I18" s="120">
        <v>54.335123274404637</v>
      </c>
      <c r="J18" s="120">
        <v>54.912246387687993</v>
      </c>
      <c r="K18" s="121">
        <v>55.236474598815143</v>
      </c>
      <c r="L18" s="121">
        <v>62.065253675481777</v>
      </c>
      <c r="M18" s="121">
        <v>66.132720911671811</v>
      </c>
      <c r="N18" s="121">
        <v>72.814998294493066</v>
      </c>
    </row>
    <row r="19" spans="2:14" ht="28.8" x14ac:dyDescent="0.3">
      <c r="B19" s="119" t="s">
        <v>32</v>
      </c>
      <c r="C19" s="120">
        <v>5.2174015446810866</v>
      </c>
      <c r="D19" s="120">
        <v>2.7728005984058801</v>
      </c>
      <c r="E19" s="120">
        <v>3.6629580992385251</v>
      </c>
      <c r="F19" s="120">
        <v>6.1945666900542244</v>
      </c>
      <c r="G19" s="120">
        <v>7.9406972454003286</v>
      </c>
      <c r="H19" s="120">
        <v>9.6641801793609421</v>
      </c>
      <c r="I19" s="120">
        <v>3.4506222411945813</v>
      </c>
      <c r="J19" s="120">
        <v>3.8753531844872393</v>
      </c>
      <c r="K19" s="121">
        <v>3.6523842462434035</v>
      </c>
      <c r="L19" s="121">
        <v>3.054382607396843</v>
      </c>
      <c r="M19" s="121">
        <v>2.7620167093011605</v>
      </c>
      <c r="N19" s="121">
        <v>2.4637324568322221</v>
      </c>
    </row>
    <row r="20" spans="2:14" x14ac:dyDescent="0.3">
      <c r="B20" s="119" t="s">
        <v>33</v>
      </c>
      <c r="C20" s="120">
        <v>0</v>
      </c>
      <c r="D20" s="120">
        <v>0</v>
      </c>
      <c r="E20" s="120">
        <v>0</v>
      </c>
      <c r="F20" s="120">
        <v>0</v>
      </c>
      <c r="G20" s="120">
        <v>0</v>
      </c>
      <c r="H20" s="120">
        <v>0</v>
      </c>
      <c r="I20" s="120">
        <v>0</v>
      </c>
      <c r="J20" s="120">
        <v>0</v>
      </c>
      <c r="K20" s="121">
        <v>0</v>
      </c>
      <c r="L20" s="121">
        <v>0</v>
      </c>
      <c r="M20" s="121">
        <v>0</v>
      </c>
      <c r="N20" s="121">
        <v>0</v>
      </c>
    </row>
    <row r="21" spans="2:14" x14ac:dyDescent="0.3">
      <c r="B21" s="122" t="s">
        <v>34</v>
      </c>
      <c r="C21" s="111">
        <v>100</v>
      </c>
      <c r="D21" s="111">
        <v>100</v>
      </c>
      <c r="E21" s="111">
        <v>100</v>
      </c>
      <c r="F21" s="111">
        <v>100</v>
      </c>
      <c r="G21" s="111">
        <v>100</v>
      </c>
      <c r="H21" s="111">
        <v>100</v>
      </c>
      <c r="I21" s="111">
        <v>100</v>
      </c>
      <c r="J21" s="111">
        <v>100</v>
      </c>
      <c r="K21" s="123">
        <v>100</v>
      </c>
      <c r="L21" s="123">
        <v>100</v>
      </c>
      <c r="M21" s="123">
        <v>100</v>
      </c>
      <c r="N21" s="123">
        <v>100</v>
      </c>
    </row>
    <row r="22" spans="2:14" x14ac:dyDescent="0.3">
      <c r="B22" s="124"/>
    </row>
    <row r="23" spans="2:14" x14ac:dyDescent="0.3">
      <c r="B23" s="125" t="s">
        <v>633</v>
      </c>
    </row>
    <row r="24" spans="2:14" x14ac:dyDescent="0.3">
      <c r="B24" s="125" t="s">
        <v>407</v>
      </c>
    </row>
    <row r="29" spans="2:14" x14ac:dyDescent="0.3">
      <c r="B29" s="126"/>
    </row>
  </sheetData>
  <pageMargins left="0.70000000000000007" right="0.70000000000000007" top="0.75" bottom="0.75" header="0.30000000000000004" footer="0.30000000000000004"/>
  <pageSetup paperSize="9" scale="45" fitToHeight="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3F668-09FB-45C9-A7B2-E0F513A48DA6}">
  <sheetPr codeName="Hoja30"/>
  <dimension ref="A2:AI44"/>
  <sheetViews>
    <sheetView showGridLines="0" topLeftCell="A23" zoomScale="80" zoomScaleNormal="80" zoomScaleSheetLayoutView="40" workbookViewId="0"/>
  </sheetViews>
  <sheetFormatPr baseColWidth="10" defaultColWidth="11.44140625" defaultRowHeight="14.4" x14ac:dyDescent="0.3"/>
  <cols>
    <col min="1" max="1" width="7.6640625" style="98" customWidth="1"/>
    <col min="2" max="2" width="22.109375" style="98" customWidth="1"/>
    <col min="3" max="4" width="11.44140625" style="98" bestFit="1" customWidth="1"/>
    <col min="5" max="5" width="11.33203125" style="98" bestFit="1" customWidth="1"/>
    <col min="6" max="7" width="11.44140625" style="98" bestFit="1" customWidth="1"/>
    <col min="8" max="8" width="11.33203125" style="98" bestFit="1" customWidth="1"/>
    <col min="9" max="10" width="11.44140625" style="98" bestFit="1" customWidth="1"/>
    <col min="11" max="11" width="11.33203125" style="98" bestFit="1" customWidth="1"/>
    <col min="12" max="13" width="11.44140625" style="98" bestFit="1" customWidth="1"/>
    <col min="14" max="14" width="11.33203125" style="98" bestFit="1" customWidth="1"/>
    <col min="15" max="16" width="11.44140625" style="98" bestFit="1" customWidth="1"/>
    <col min="17" max="17" width="11.33203125" style="98" bestFit="1" customWidth="1"/>
    <col min="18" max="19" width="11.44140625" style="98" bestFit="1" customWidth="1"/>
    <col min="20" max="20" width="11.33203125" style="98" bestFit="1" customWidth="1"/>
    <col min="21" max="22" width="9.6640625" style="98" customWidth="1"/>
    <col min="23" max="23" width="7.6640625" style="98" customWidth="1"/>
    <col min="24" max="25" width="9.6640625" style="98" customWidth="1"/>
    <col min="26" max="26" width="7.6640625" style="98" customWidth="1"/>
    <col min="27" max="28" width="9.6640625" style="98" customWidth="1"/>
    <col min="29" max="29" width="7.6640625" style="98" customWidth="1"/>
    <col min="30" max="31" width="9.6640625" style="98" customWidth="1"/>
    <col min="32" max="32" width="7.6640625" style="98" customWidth="1"/>
    <col min="33" max="34" width="9.6640625" style="98" customWidth="1"/>
    <col min="35" max="35" width="7.6640625" style="98" customWidth="1"/>
    <col min="36" max="16384" width="11.44140625" style="98"/>
  </cols>
  <sheetData>
    <row r="2" spans="1:20" x14ac:dyDescent="0.3">
      <c r="A2" s="97" t="s">
        <v>148</v>
      </c>
    </row>
    <row r="3" spans="1:20" x14ac:dyDescent="0.3">
      <c r="B3" s="181" t="s">
        <v>542</v>
      </c>
    </row>
    <row r="4" spans="1:20" x14ac:dyDescent="0.3">
      <c r="B4" s="100" t="s">
        <v>142</v>
      </c>
    </row>
    <row r="5" spans="1:20" x14ac:dyDescent="0.3">
      <c r="B5" s="100"/>
    </row>
    <row r="6" spans="1:20" x14ac:dyDescent="0.3">
      <c r="C6" s="340">
        <v>2011</v>
      </c>
      <c r="D6" s="340"/>
      <c r="E6" s="341"/>
      <c r="F6" s="340">
        <v>2012</v>
      </c>
      <c r="G6" s="340"/>
      <c r="H6" s="341"/>
      <c r="I6" s="340">
        <v>2013</v>
      </c>
      <c r="J6" s="340"/>
      <c r="K6" s="341"/>
      <c r="L6" s="340">
        <v>2014</v>
      </c>
      <c r="M6" s="340"/>
      <c r="N6" s="341"/>
      <c r="O6" s="340">
        <v>2015</v>
      </c>
      <c r="P6" s="340"/>
      <c r="Q6" s="341"/>
      <c r="R6" s="340">
        <v>2016</v>
      </c>
      <c r="S6" s="340"/>
      <c r="T6" s="341"/>
    </row>
    <row r="7" spans="1:20" ht="27" customHeight="1" x14ac:dyDescent="0.3">
      <c r="A7" s="164"/>
      <c r="B7" s="103"/>
      <c r="C7" s="196" t="s">
        <v>2</v>
      </c>
      <c r="D7" s="197" t="s">
        <v>143</v>
      </c>
      <c r="E7" s="198" t="s">
        <v>144</v>
      </c>
      <c r="F7" s="196" t="s">
        <v>2</v>
      </c>
      <c r="G7" s="197" t="s">
        <v>143</v>
      </c>
      <c r="H7" s="198" t="s">
        <v>144</v>
      </c>
      <c r="I7" s="196" t="s">
        <v>2</v>
      </c>
      <c r="J7" s="197" t="s">
        <v>143</v>
      </c>
      <c r="K7" s="198" t="s">
        <v>144</v>
      </c>
      <c r="L7" s="196" t="s">
        <v>2</v>
      </c>
      <c r="M7" s="197" t="s">
        <v>143</v>
      </c>
      <c r="N7" s="198" t="s">
        <v>144</v>
      </c>
      <c r="O7" s="196" t="s">
        <v>2</v>
      </c>
      <c r="P7" s="197" t="s">
        <v>143</v>
      </c>
      <c r="Q7" s="198" t="s">
        <v>144</v>
      </c>
      <c r="R7" s="196" t="s">
        <v>2</v>
      </c>
      <c r="S7" s="197" t="s">
        <v>143</v>
      </c>
      <c r="T7" s="198" t="s">
        <v>144</v>
      </c>
    </row>
    <row r="8" spans="1:20" x14ac:dyDescent="0.3">
      <c r="A8" s="164"/>
      <c r="B8" s="199" t="s">
        <v>145</v>
      </c>
      <c r="C8" s="200">
        <v>25433.799084905</v>
      </c>
      <c r="D8" s="200">
        <v>10287.916511994001</v>
      </c>
      <c r="E8" s="201">
        <f>D8/C8</f>
        <v>0.4044978289578412</v>
      </c>
      <c r="F8" s="200">
        <v>24647.100295183998</v>
      </c>
      <c r="G8" s="200">
        <v>9928.0770691060006</v>
      </c>
      <c r="H8" s="201">
        <f>G8/F8</f>
        <v>0.40280913171136523</v>
      </c>
      <c r="I8" s="200">
        <v>24139.066301895</v>
      </c>
      <c r="J8" s="200">
        <v>9708.1156205570005</v>
      </c>
      <c r="K8" s="201">
        <f>J8/I8</f>
        <v>0.40217444615059034</v>
      </c>
      <c r="L8" s="200">
        <v>23632.475557925001</v>
      </c>
      <c r="M8" s="200">
        <v>9487.6952326299997</v>
      </c>
      <c r="N8" s="201">
        <f>M8/L8</f>
        <v>0.4014685304286017</v>
      </c>
      <c r="O8" s="200">
        <v>23519.129039234002</v>
      </c>
      <c r="P8" s="200">
        <v>9810.6868632820006</v>
      </c>
      <c r="Q8" s="201">
        <f>P8/O8</f>
        <v>0.41713648693861355</v>
      </c>
      <c r="R8" s="200">
        <v>23121.215769056998</v>
      </c>
      <c r="S8" s="200">
        <v>9577.7947170080006</v>
      </c>
      <c r="T8" s="201">
        <f>S8/R8</f>
        <v>0.41424269435804983</v>
      </c>
    </row>
    <row r="9" spans="1:20" x14ac:dyDescent="0.3">
      <c r="A9" s="164"/>
      <c r="B9" s="159" t="s">
        <v>146</v>
      </c>
      <c r="C9" s="107">
        <v>5678.7</v>
      </c>
      <c r="D9" s="107">
        <v>2690.9</v>
      </c>
      <c r="E9" s="202">
        <f t="shared" ref="E9:E17" si="0">D9/C9</f>
        <v>0.4738584535192914</v>
      </c>
      <c r="F9" s="107">
        <v>5407.9</v>
      </c>
      <c r="G9" s="107">
        <v>2481.1999999999998</v>
      </c>
      <c r="H9" s="202">
        <f t="shared" ref="H9:H17" si="1">G9/F9</f>
        <v>0.45881025906544132</v>
      </c>
      <c r="I9" s="107">
        <v>5222.8999999999996</v>
      </c>
      <c r="J9" s="107">
        <v>2461.6</v>
      </c>
      <c r="K9" s="202">
        <f t="shared" ref="K9:K17" si="2">J9/I9</f>
        <v>0.47130904286890424</v>
      </c>
      <c r="L9" s="107">
        <v>5180</v>
      </c>
      <c r="M9" s="107">
        <v>2461.3000000000002</v>
      </c>
      <c r="N9" s="202">
        <f t="shared" ref="N9:N17" si="3">M9/L9</f>
        <v>0.47515444015444019</v>
      </c>
      <c r="O9" s="107">
        <v>5562.6</v>
      </c>
      <c r="P9" s="107">
        <v>2706.2</v>
      </c>
      <c r="Q9" s="202">
        <f t="shared" ref="Q9:Q17" si="4">P9/O9</f>
        <v>0.48649911911695964</v>
      </c>
      <c r="R9" s="107">
        <v>5519</v>
      </c>
      <c r="S9" s="107">
        <v>2733.8</v>
      </c>
      <c r="T9" s="202">
        <f t="shared" ref="T9:T17" si="5">S9/R9</f>
        <v>0.4953433593042218</v>
      </c>
    </row>
    <row r="10" spans="1:20" x14ac:dyDescent="0.3">
      <c r="A10" s="164"/>
      <c r="B10" s="159" t="s">
        <v>147</v>
      </c>
      <c r="C10" s="107">
        <v>12268.5</v>
      </c>
      <c r="D10" s="107">
        <v>5471.5</v>
      </c>
      <c r="E10" s="202">
        <f t="shared" si="0"/>
        <v>0.44597954110119409</v>
      </c>
      <c r="F10" s="107">
        <v>11945.9</v>
      </c>
      <c r="G10" s="107">
        <v>5318.9</v>
      </c>
      <c r="H10" s="202">
        <f t="shared" si="1"/>
        <v>0.44524899756401776</v>
      </c>
      <c r="I10" s="107">
        <v>11210.4</v>
      </c>
      <c r="J10" s="107">
        <v>4983.7</v>
      </c>
      <c r="K10" s="202">
        <f t="shared" si="2"/>
        <v>0.44456040819239279</v>
      </c>
      <c r="L10" s="107">
        <v>10724.2</v>
      </c>
      <c r="M10" s="107">
        <v>4793.7</v>
      </c>
      <c r="N10" s="202">
        <f t="shared" si="3"/>
        <v>0.44699837750135202</v>
      </c>
      <c r="O10" s="107">
        <v>10919.2</v>
      </c>
      <c r="P10" s="107">
        <v>4917.7</v>
      </c>
      <c r="Q10" s="202">
        <f t="shared" si="4"/>
        <v>0.45037182211150995</v>
      </c>
      <c r="R10" s="107">
        <v>10534.6</v>
      </c>
      <c r="S10" s="107">
        <v>4766.8</v>
      </c>
      <c r="T10" s="202">
        <f t="shared" si="5"/>
        <v>0.45248989045621096</v>
      </c>
    </row>
    <row r="11" spans="1:20" x14ac:dyDescent="0.3">
      <c r="A11" s="164"/>
      <c r="B11" s="159" t="s">
        <v>4</v>
      </c>
      <c r="C11" s="107">
        <v>7461.2990849050002</v>
      </c>
      <c r="D11" s="107">
        <v>2110.3165119939999</v>
      </c>
      <c r="E11" s="202">
        <f t="shared" si="0"/>
        <v>0.28283499803182988</v>
      </c>
      <c r="F11" s="107">
        <v>7237.9002951840002</v>
      </c>
      <c r="G11" s="107">
        <v>2100.1770691060001</v>
      </c>
      <c r="H11" s="202">
        <f t="shared" si="1"/>
        <v>0.29016385739707262</v>
      </c>
      <c r="I11" s="107">
        <v>7650.2663018949997</v>
      </c>
      <c r="J11" s="107">
        <v>2235.215620557</v>
      </c>
      <c r="K11" s="202">
        <f t="shared" si="2"/>
        <v>0.29217487762528327</v>
      </c>
      <c r="L11" s="107">
        <v>7676.5755579249999</v>
      </c>
      <c r="M11" s="107">
        <v>2212.5952326299998</v>
      </c>
      <c r="N11" s="202">
        <f t="shared" si="3"/>
        <v>0.28822685531256215</v>
      </c>
      <c r="O11" s="107">
        <v>6979.8290392340004</v>
      </c>
      <c r="P11" s="107">
        <v>2175.1868632820001</v>
      </c>
      <c r="Q11" s="202">
        <f t="shared" si="4"/>
        <v>0.31163898872811296</v>
      </c>
      <c r="R11" s="107">
        <v>6985.8157690569997</v>
      </c>
      <c r="S11" s="107">
        <v>2060.894717008</v>
      </c>
      <c r="T11" s="202">
        <f t="shared" si="5"/>
        <v>0.29501131795323537</v>
      </c>
    </row>
    <row r="12" spans="1:20" x14ac:dyDescent="0.3">
      <c r="A12" s="164"/>
      <c r="B12" s="159" t="s">
        <v>5</v>
      </c>
      <c r="C12" s="107">
        <v>25.3</v>
      </c>
      <c r="D12" s="107">
        <v>15.2</v>
      </c>
      <c r="E12" s="202">
        <f t="shared" si="0"/>
        <v>0.60079051383399207</v>
      </c>
      <c r="F12" s="107">
        <v>55.4</v>
      </c>
      <c r="G12" s="107">
        <v>27.8</v>
      </c>
      <c r="H12" s="202">
        <f t="shared" si="1"/>
        <v>0.50180505415162457</v>
      </c>
      <c r="I12" s="107">
        <v>55.5</v>
      </c>
      <c r="J12" s="107">
        <v>27.6</v>
      </c>
      <c r="K12" s="202">
        <f t="shared" si="2"/>
        <v>0.49729729729729732</v>
      </c>
      <c r="L12" s="107">
        <v>51.7</v>
      </c>
      <c r="M12" s="107">
        <v>20.100000000000001</v>
      </c>
      <c r="N12" s="202">
        <f t="shared" si="3"/>
        <v>0.38878143133462284</v>
      </c>
      <c r="O12" s="107">
        <v>57.5</v>
      </c>
      <c r="P12" s="107">
        <v>11.6</v>
      </c>
      <c r="Q12" s="202">
        <f t="shared" si="4"/>
        <v>0.20173913043478262</v>
      </c>
      <c r="R12" s="107">
        <v>81.8</v>
      </c>
      <c r="S12" s="107">
        <v>16.3</v>
      </c>
      <c r="T12" s="202">
        <f t="shared" si="5"/>
        <v>0.19926650366748166</v>
      </c>
    </row>
    <row r="13" spans="1:20" x14ac:dyDescent="0.3">
      <c r="A13" s="164"/>
      <c r="B13" s="199" t="s">
        <v>126</v>
      </c>
      <c r="C13" s="200">
        <v>14609.346896293</v>
      </c>
      <c r="D13" s="200">
        <v>5600.6326349219999</v>
      </c>
      <c r="E13" s="201">
        <f t="shared" si="0"/>
        <v>0.38335954883398066</v>
      </c>
      <c r="F13" s="200">
        <v>14280.205067258001</v>
      </c>
      <c r="G13" s="200">
        <v>5534.0125799269999</v>
      </c>
      <c r="H13" s="201">
        <f t="shared" si="1"/>
        <v>0.38753032984207753</v>
      </c>
      <c r="I13" s="200">
        <v>13868.064589961001</v>
      </c>
      <c r="J13" s="200">
        <v>5310.7518042769998</v>
      </c>
      <c r="K13" s="201">
        <f t="shared" si="2"/>
        <v>0.38294830326370255</v>
      </c>
      <c r="L13" s="200">
        <v>13317.862420453001</v>
      </c>
      <c r="M13" s="200">
        <v>5147.4138571490003</v>
      </c>
      <c r="N13" s="201">
        <f t="shared" si="3"/>
        <v>0.38650450760354932</v>
      </c>
      <c r="O13" s="200">
        <v>13506.957850047</v>
      </c>
      <c r="P13" s="200">
        <v>5319.3942721220001</v>
      </c>
      <c r="Q13" s="201">
        <f t="shared" si="4"/>
        <v>0.39382622876131135</v>
      </c>
      <c r="R13" s="200">
        <v>13208.884260856999</v>
      </c>
      <c r="S13" s="200">
        <v>5168.0481777180003</v>
      </c>
      <c r="T13" s="201">
        <f t="shared" si="5"/>
        <v>0.39125546682492429</v>
      </c>
    </row>
    <row r="14" spans="1:20" x14ac:dyDescent="0.3">
      <c r="A14" s="164"/>
      <c r="B14" s="159" t="s">
        <v>146</v>
      </c>
      <c r="C14" s="107">
        <v>2727.3</v>
      </c>
      <c r="D14" s="107">
        <v>1157.7</v>
      </c>
      <c r="E14" s="202">
        <f t="shared" si="0"/>
        <v>0.42448575514244857</v>
      </c>
      <c r="F14" s="107">
        <v>2658.9</v>
      </c>
      <c r="G14" s="107">
        <v>1090.7</v>
      </c>
      <c r="H14" s="202">
        <f t="shared" si="1"/>
        <v>0.41020722855316111</v>
      </c>
      <c r="I14" s="107">
        <v>2498.8000000000002</v>
      </c>
      <c r="J14" s="107">
        <v>1055.5999999999999</v>
      </c>
      <c r="K14" s="202">
        <f t="shared" si="2"/>
        <v>0.42244277253081475</v>
      </c>
      <c r="L14" s="107">
        <v>2433.4</v>
      </c>
      <c r="M14" s="107">
        <v>1055.5</v>
      </c>
      <c r="N14" s="202">
        <f t="shared" si="3"/>
        <v>0.43375523958247719</v>
      </c>
      <c r="O14" s="107">
        <v>2643.1</v>
      </c>
      <c r="P14" s="107">
        <v>1162</v>
      </c>
      <c r="Q14" s="202">
        <f t="shared" si="4"/>
        <v>0.43963527675835196</v>
      </c>
      <c r="R14" s="107">
        <v>2453.9</v>
      </c>
      <c r="S14" s="107">
        <v>1108</v>
      </c>
      <c r="T14" s="202">
        <f t="shared" si="5"/>
        <v>0.45152614205957864</v>
      </c>
    </row>
    <row r="15" spans="1:20" x14ac:dyDescent="0.3">
      <c r="A15" s="164"/>
      <c r="B15" s="159" t="s">
        <v>147</v>
      </c>
      <c r="C15" s="107">
        <v>8509.2000000000007</v>
      </c>
      <c r="D15" s="107">
        <v>3462.7</v>
      </c>
      <c r="E15" s="202">
        <f t="shared" si="0"/>
        <v>0.40693602218774966</v>
      </c>
      <c r="F15" s="107">
        <v>8280.7000000000007</v>
      </c>
      <c r="G15" s="107">
        <v>3423.7</v>
      </c>
      <c r="H15" s="202">
        <f t="shared" si="1"/>
        <v>0.41345538420664912</v>
      </c>
      <c r="I15" s="107">
        <v>7635.3</v>
      </c>
      <c r="J15" s="107">
        <v>3156.1</v>
      </c>
      <c r="K15" s="202">
        <f t="shared" si="2"/>
        <v>0.41335638416303222</v>
      </c>
      <c r="L15" s="107">
        <v>7201.1</v>
      </c>
      <c r="M15" s="107">
        <v>3007.1</v>
      </c>
      <c r="N15" s="202">
        <f t="shared" si="3"/>
        <v>0.41758897946147111</v>
      </c>
      <c r="O15" s="107">
        <v>7461.5</v>
      </c>
      <c r="P15" s="107">
        <v>3129.5</v>
      </c>
      <c r="Q15" s="202">
        <f t="shared" si="4"/>
        <v>0.4194196877303491</v>
      </c>
      <c r="R15" s="107">
        <v>7367.1</v>
      </c>
      <c r="S15" s="107">
        <v>3056.4</v>
      </c>
      <c r="T15" s="202">
        <f t="shared" si="5"/>
        <v>0.41487152339455147</v>
      </c>
    </row>
    <row r="16" spans="1:20" x14ac:dyDescent="0.3">
      <c r="A16" s="164"/>
      <c r="B16" s="159" t="s">
        <v>4</v>
      </c>
      <c r="C16" s="107">
        <v>3360.3468962930001</v>
      </c>
      <c r="D16" s="107">
        <v>973.53263492200006</v>
      </c>
      <c r="E16" s="202">
        <f t="shared" si="0"/>
        <v>0.28971194491734237</v>
      </c>
      <c r="F16" s="107">
        <v>3328.7050672579999</v>
      </c>
      <c r="G16" s="107">
        <v>1012.312579927</v>
      </c>
      <c r="H16" s="202">
        <f t="shared" si="1"/>
        <v>0.30411603295358525</v>
      </c>
      <c r="I16" s="107">
        <v>3719.464589961</v>
      </c>
      <c r="J16" s="107">
        <v>1088.4518042770001</v>
      </c>
      <c r="K16" s="202">
        <f t="shared" si="2"/>
        <v>0.29263668948879895</v>
      </c>
      <c r="L16" s="107">
        <v>3670.6624204529999</v>
      </c>
      <c r="M16" s="107">
        <v>1075.713857149</v>
      </c>
      <c r="N16" s="202">
        <f t="shared" si="3"/>
        <v>0.29305714716643572</v>
      </c>
      <c r="O16" s="107">
        <v>3389.8578500469998</v>
      </c>
      <c r="P16" s="107">
        <v>1024.2942721219999</v>
      </c>
      <c r="Q16" s="202">
        <f t="shared" si="4"/>
        <v>0.30216437308950822</v>
      </c>
      <c r="R16" s="107">
        <v>3340.0842608570001</v>
      </c>
      <c r="S16" s="107">
        <v>993.34817771799999</v>
      </c>
      <c r="T16" s="202">
        <f t="shared" si="5"/>
        <v>0.29740213124537351</v>
      </c>
    </row>
    <row r="17" spans="1:35" x14ac:dyDescent="0.3">
      <c r="A17" s="164"/>
      <c r="B17" s="159" t="s">
        <v>5</v>
      </c>
      <c r="C17" s="107">
        <v>12.5</v>
      </c>
      <c r="D17" s="107">
        <v>6.7</v>
      </c>
      <c r="E17" s="202">
        <f t="shared" si="0"/>
        <v>0.53600000000000003</v>
      </c>
      <c r="F17" s="107">
        <v>11.9</v>
      </c>
      <c r="G17" s="107">
        <v>7.3</v>
      </c>
      <c r="H17" s="202">
        <f t="shared" si="1"/>
        <v>0.61344537815126043</v>
      </c>
      <c r="I17" s="107">
        <v>14.5</v>
      </c>
      <c r="J17" s="107">
        <v>10.6</v>
      </c>
      <c r="K17" s="202">
        <f t="shared" si="2"/>
        <v>0.73103448275862071</v>
      </c>
      <c r="L17" s="107">
        <v>12.7</v>
      </c>
      <c r="M17" s="107">
        <v>9.1</v>
      </c>
      <c r="N17" s="202">
        <f t="shared" si="3"/>
        <v>0.7165354330708662</v>
      </c>
      <c r="O17" s="107">
        <v>12.5</v>
      </c>
      <c r="P17" s="107">
        <v>3.6</v>
      </c>
      <c r="Q17" s="202">
        <f t="shared" si="4"/>
        <v>0.28800000000000003</v>
      </c>
      <c r="R17" s="107">
        <v>47.8</v>
      </c>
      <c r="S17" s="107">
        <v>10.3</v>
      </c>
      <c r="T17" s="202">
        <f t="shared" si="5"/>
        <v>0.21548117154811719</v>
      </c>
    </row>
    <row r="18" spans="1:35" x14ac:dyDescent="0.3">
      <c r="A18" s="164"/>
    </row>
    <row r="19" spans="1:35" x14ac:dyDescent="0.3">
      <c r="A19" s="164"/>
      <c r="C19" s="342">
        <v>2017</v>
      </c>
      <c r="D19" s="342"/>
      <c r="E19" s="343"/>
      <c r="F19" s="342">
        <v>2018</v>
      </c>
      <c r="G19" s="342"/>
      <c r="H19" s="343"/>
      <c r="I19" s="342">
        <v>2019</v>
      </c>
      <c r="J19" s="342"/>
      <c r="K19" s="343"/>
      <c r="L19" s="342">
        <v>2020</v>
      </c>
      <c r="M19" s="342"/>
      <c r="N19" s="343"/>
      <c r="O19" s="342">
        <v>2021</v>
      </c>
      <c r="P19" s="342"/>
      <c r="Q19" s="343"/>
      <c r="R19" s="342">
        <v>2022</v>
      </c>
      <c r="S19" s="342"/>
      <c r="T19" s="343"/>
    </row>
    <row r="20" spans="1:35" x14ac:dyDescent="0.3">
      <c r="A20" s="164"/>
      <c r="B20" s="103"/>
      <c r="C20" s="196" t="s">
        <v>2</v>
      </c>
      <c r="D20" s="197" t="s">
        <v>143</v>
      </c>
      <c r="E20" s="198" t="s">
        <v>144</v>
      </c>
      <c r="F20" s="196" t="s">
        <v>2</v>
      </c>
      <c r="G20" s="197" t="s">
        <v>143</v>
      </c>
      <c r="H20" s="198" t="s">
        <v>144</v>
      </c>
      <c r="I20" s="196" t="s">
        <v>2</v>
      </c>
      <c r="J20" s="197" t="s">
        <v>143</v>
      </c>
      <c r="K20" s="198" t="s">
        <v>144</v>
      </c>
      <c r="L20" s="196" t="s">
        <v>2</v>
      </c>
      <c r="M20" s="197" t="s">
        <v>143</v>
      </c>
      <c r="N20" s="198" t="s">
        <v>144</v>
      </c>
      <c r="O20" s="196" t="s">
        <v>2</v>
      </c>
      <c r="P20" s="197" t="s">
        <v>143</v>
      </c>
      <c r="Q20" s="198" t="s">
        <v>144</v>
      </c>
      <c r="R20" s="196" t="s">
        <v>2</v>
      </c>
      <c r="S20" s="197" t="s">
        <v>143</v>
      </c>
      <c r="T20" s="198" t="s">
        <v>144</v>
      </c>
    </row>
    <row r="21" spans="1:35" x14ac:dyDescent="0.3">
      <c r="A21" s="164"/>
      <c r="B21" s="199" t="s">
        <v>145</v>
      </c>
      <c r="C21" s="200">
        <v>24442.265795939998</v>
      </c>
      <c r="D21" s="200">
        <v>9885.7052099240009</v>
      </c>
      <c r="E21" s="201">
        <f>D21/C21</f>
        <v>0.40445126047054419</v>
      </c>
      <c r="F21" s="200">
        <v>24731.876224807002</v>
      </c>
      <c r="G21" s="200">
        <v>10047.224485598999</v>
      </c>
      <c r="H21" s="201">
        <f>G21/F21</f>
        <v>0.40624594730590052</v>
      </c>
      <c r="I21" s="200">
        <v>24870.125188133999</v>
      </c>
      <c r="J21" s="200">
        <v>10302.605265224</v>
      </c>
      <c r="K21" s="201">
        <f>J21/I21</f>
        <v>0.41425626880798994</v>
      </c>
      <c r="L21" s="200">
        <v>25907.9</v>
      </c>
      <c r="M21" s="200">
        <v>10509</v>
      </c>
      <c r="N21" s="201">
        <f>M21/L21</f>
        <v>0.40562917102505414</v>
      </c>
      <c r="O21" s="200">
        <v>27007.5</v>
      </c>
      <c r="P21" s="200">
        <v>11218.3</v>
      </c>
      <c r="Q21" s="201">
        <f>P21/O21</f>
        <v>0.41537721003424971</v>
      </c>
      <c r="R21" s="200">
        <v>28518.400000000001</v>
      </c>
      <c r="S21" s="200">
        <v>11855</v>
      </c>
      <c r="T21" s="201">
        <f>S21/R21</f>
        <v>0.41569653276481144</v>
      </c>
    </row>
    <row r="22" spans="1:35" x14ac:dyDescent="0.3">
      <c r="A22" s="164"/>
      <c r="B22" s="159" t="s">
        <v>146</v>
      </c>
      <c r="C22" s="107">
        <v>5319.7</v>
      </c>
      <c r="D22" s="107">
        <v>2629.8</v>
      </c>
      <c r="E22" s="202">
        <f t="shared" ref="E22:E30" si="6">D22/C22</f>
        <v>0.49435118521721155</v>
      </c>
      <c r="F22" s="107">
        <v>5220.6000000000004</v>
      </c>
      <c r="G22" s="107">
        <v>2617.5</v>
      </c>
      <c r="H22" s="202">
        <f t="shared" ref="H22:H30" si="7">G22/F22</f>
        <v>0.50137915182162962</v>
      </c>
      <c r="I22" s="107">
        <v>5449.6</v>
      </c>
      <c r="J22" s="107">
        <v>2825</v>
      </c>
      <c r="K22" s="202">
        <f t="shared" ref="K22:K30" si="8">J22/I22</f>
        <v>0.51838667058132704</v>
      </c>
      <c r="L22" s="107">
        <v>12064.7</v>
      </c>
      <c r="M22" s="107">
        <v>2976.3</v>
      </c>
      <c r="N22" s="202">
        <f t="shared" ref="N22:N30" si="9">M22/L22</f>
        <v>0.24669490331297089</v>
      </c>
      <c r="O22" s="107">
        <v>5958.5</v>
      </c>
      <c r="P22" s="107">
        <v>3136.5</v>
      </c>
      <c r="Q22" s="202">
        <f t="shared" ref="Q22:Q30" si="10">P22/O22</f>
        <v>0.52639087018544939</v>
      </c>
      <c r="R22" s="107">
        <v>6322.1</v>
      </c>
      <c r="S22" s="107">
        <v>3441.9</v>
      </c>
      <c r="T22" s="202">
        <f t="shared" ref="T22:T30" si="11">S22/R22</f>
        <v>0.544423530156119</v>
      </c>
    </row>
    <row r="23" spans="1:35" x14ac:dyDescent="0.3">
      <c r="A23" s="164"/>
      <c r="B23" s="159" t="s">
        <v>147</v>
      </c>
      <c r="C23" s="107">
        <v>11383.5</v>
      </c>
      <c r="D23" s="107">
        <v>4975.6000000000004</v>
      </c>
      <c r="E23" s="202">
        <f t="shared" si="6"/>
        <v>0.43708876883208153</v>
      </c>
      <c r="F23" s="107">
        <v>11502.5</v>
      </c>
      <c r="G23" s="107">
        <v>5094.2</v>
      </c>
      <c r="H23" s="202">
        <f t="shared" si="7"/>
        <v>0.44287763529667462</v>
      </c>
      <c r="I23" s="107">
        <v>11738.2</v>
      </c>
      <c r="J23" s="107">
        <v>5166.6000000000004</v>
      </c>
      <c r="K23" s="202">
        <f t="shared" si="8"/>
        <v>0.44015266395188357</v>
      </c>
      <c r="L23" s="107">
        <v>5715.2</v>
      </c>
      <c r="M23" s="107">
        <v>5176.6000000000004</v>
      </c>
      <c r="N23" s="202">
        <f t="shared" si="9"/>
        <v>0.90576007838745809</v>
      </c>
      <c r="O23" s="107">
        <v>12438.2</v>
      </c>
      <c r="P23" s="107">
        <v>5660</v>
      </c>
      <c r="Q23" s="202">
        <f t="shared" si="10"/>
        <v>0.45504976604331815</v>
      </c>
      <c r="R23" s="107">
        <v>12826.9</v>
      </c>
      <c r="S23" s="107">
        <v>5678</v>
      </c>
      <c r="T23" s="202">
        <f t="shared" si="11"/>
        <v>0.44266346506170628</v>
      </c>
    </row>
    <row r="24" spans="1:35" x14ac:dyDescent="0.3">
      <c r="A24" s="164"/>
      <c r="B24" s="159" t="s">
        <v>4</v>
      </c>
      <c r="C24" s="107">
        <v>7675.7657959400003</v>
      </c>
      <c r="D24" s="107">
        <v>2267.6052099240001</v>
      </c>
      <c r="E24" s="202">
        <f t="shared" si="6"/>
        <v>0.29542397074223153</v>
      </c>
      <c r="F24" s="107">
        <v>7934.4762248070001</v>
      </c>
      <c r="G24" s="107">
        <v>2317.1244855989999</v>
      </c>
      <c r="H24" s="202">
        <f t="shared" si="7"/>
        <v>0.29203244422795682</v>
      </c>
      <c r="I24" s="107">
        <v>7600.4251881339997</v>
      </c>
      <c r="J24" s="107">
        <v>2291.205265224</v>
      </c>
      <c r="K24" s="202">
        <f t="shared" si="8"/>
        <v>0.30145751171935681</v>
      </c>
      <c r="L24" s="107">
        <v>8043.1</v>
      </c>
      <c r="M24" s="107">
        <v>2338.4</v>
      </c>
      <c r="N24" s="202">
        <f t="shared" si="9"/>
        <v>0.29073367234026681</v>
      </c>
      <c r="O24" s="107">
        <v>8502.4</v>
      </c>
      <c r="P24" s="107">
        <v>2397.6</v>
      </c>
      <c r="Q24" s="202">
        <f t="shared" si="10"/>
        <v>0.28199096725630413</v>
      </c>
      <c r="R24" s="107">
        <v>9228.4</v>
      </c>
      <c r="S24" s="107">
        <v>2700.4</v>
      </c>
      <c r="T24" s="202">
        <f t="shared" si="11"/>
        <v>0.29261843873260807</v>
      </c>
    </row>
    <row r="25" spans="1:35" x14ac:dyDescent="0.3">
      <c r="A25" s="172"/>
      <c r="B25" s="159" t="s">
        <v>5</v>
      </c>
      <c r="C25" s="107">
        <v>63.3</v>
      </c>
      <c r="D25" s="107">
        <v>12.7</v>
      </c>
      <c r="E25" s="202">
        <f t="shared" si="6"/>
        <v>0.20063191153238547</v>
      </c>
      <c r="F25" s="107">
        <v>74.3</v>
      </c>
      <c r="G25" s="107">
        <v>18.399999999999999</v>
      </c>
      <c r="H25" s="202">
        <f t="shared" si="7"/>
        <v>0.24764468371467024</v>
      </c>
      <c r="I25" s="107">
        <v>81.900000000000006</v>
      </c>
      <c r="J25" s="107">
        <v>19.8</v>
      </c>
      <c r="K25" s="202">
        <f t="shared" si="8"/>
        <v>0.24175824175824176</v>
      </c>
      <c r="L25" s="107">
        <v>84.9</v>
      </c>
      <c r="M25" s="107">
        <v>17.7</v>
      </c>
      <c r="N25" s="202">
        <f t="shared" si="9"/>
        <v>0.20848056537102472</v>
      </c>
      <c r="O25" s="107">
        <v>108.4</v>
      </c>
      <c r="P25" s="107">
        <v>24.2</v>
      </c>
      <c r="Q25" s="202">
        <f t="shared" si="10"/>
        <v>0.2232472324723247</v>
      </c>
      <c r="R25" s="107">
        <v>141</v>
      </c>
      <c r="S25" s="107">
        <v>34.700000000000003</v>
      </c>
      <c r="T25" s="202">
        <f t="shared" si="11"/>
        <v>0.24609929078014187</v>
      </c>
      <c r="W25" s="101"/>
      <c r="Z25" s="101"/>
      <c r="AC25" s="101"/>
      <c r="AF25" s="101"/>
      <c r="AI25" s="101"/>
    </row>
    <row r="26" spans="1:35" x14ac:dyDescent="0.3">
      <c r="B26" s="199" t="s">
        <v>126</v>
      </c>
      <c r="C26" s="200">
        <v>13919.085329365</v>
      </c>
      <c r="D26" s="200">
        <v>5431.715207315</v>
      </c>
      <c r="E26" s="201">
        <f t="shared" si="6"/>
        <v>0.39023506780691597</v>
      </c>
      <c r="F26" s="200">
        <v>14347.37899397</v>
      </c>
      <c r="G26" s="200">
        <v>5634.7630627030003</v>
      </c>
      <c r="H26" s="201">
        <f t="shared" si="7"/>
        <v>0.39273814855460437</v>
      </c>
      <c r="I26" s="200">
        <v>14522.649055069</v>
      </c>
      <c r="J26" s="200">
        <v>5767.7497124740003</v>
      </c>
      <c r="K26" s="201">
        <f t="shared" si="8"/>
        <v>0.39715548386544663</v>
      </c>
      <c r="L26" s="200">
        <v>15093.4</v>
      </c>
      <c r="M26" s="200">
        <v>5946.1</v>
      </c>
      <c r="N26" s="201">
        <f t="shared" si="9"/>
        <v>0.39395364861462628</v>
      </c>
      <c r="O26" s="200">
        <v>15528.8</v>
      </c>
      <c r="P26" s="200">
        <v>6251.4</v>
      </c>
      <c r="Q26" s="201">
        <f t="shared" si="10"/>
        <v>0.40256813147184584</v>
      </c>
      <c r="R26" s="200">
        <v>16704.2</v>
      </c>
      <c r="S26" s="200">
        <v>6835.0999999999995</v>
      </c>
      <c r="T26" s="201">
        <f t="shared" si="11"/>
        <v>0.40918451646891196</v>
      </c>
      <c r="W26" s="101"/>
      <c r="Z26" s="101"/>
      <c r="AC26" s="101"/>
      <c r="AF26" s="101"/>
      <c r="AI26" s="101"/>
    </row>
    <row r="27" spans="1:35" x14ac:dyDescent="0.3">
      <c r="B27" s="159" t="s">
        <v>146</v>
      </c>
      <c r="C27" s="107">
        <v>2349.8000000000002</v>
      </c>
      <c r="D27" s="107">
        <v>1059.4000000000001</v>
      </c>
      <c r="E27" s="202">
        <f t="shared" si="6"/>
        <v>0.45084688058558176</v>
      </c>
      <c r="F27" s="107">
        <v>2329.8000000000002</v>
      </c>
      <c r="G27" s="107">
        <v>1063.7</v>
      </c>
      <c r="H27" s="202">
        <f t="shared" si="7"/>
        <v>0.45656279508970726</v>
      </c>
      <c r="I27" s="107">
        <v>2461.3000000000002</v>
      </c>
      <c r="J27" s="107">
        <v>1173.7</v>
      </c>
      <c r="K27" s="202">
        <f t="shared" si="8"/>
        <v>0.47686182098890828</v>
      </c>
      <c r="L27" s="107">
        <v>8832.6</v>
      </c>
      <c r="M27" s="107">
        <v>1275.8</v>
      </c>
      <c r="N27" s="202">
        <f t="shared" si="9"/>
        <v>0.14444218010551818</v>
      </c>
      <c r="O27" s="107">
        <v>2730</v>
      </c>
      <c r="P27" s="107">
        <v>1376.6</v>
      </c>
      <c r="Q27" s="202">
        <f t="shared" si="10"/>
        <v>0.50424908424908421</v>
      </c>
      <c r="R27" s="107">
        <v>2834.6</v>
      </c>
      <c r="S27" s="107">
        <v>1485.2</v>
      </c>
      <c r="T27" s="202">
        <f t="shared" si="11"/>
        <v>0.52395399703661893</v>
      </c>
    </row>
    <row r="28" spans="1:35" x14ac:dyDescent="0.3">
      <c r="B28" s="159" t="s">
        <v>147</v>
      </c>
      <c r="C28" s="107">
        <v>8223.9</v>
      </c>
      <c r="D28" s="107">
        <v>3374.3</v>
      </c>
      <c r="E28" s="202">
        <f t="shared" si="6"/>
        <v>0.41030411362005864</v>
      </c>
      <c r="F28" s="107">
        <v>8500</v>
      </c>
      <c r="G28" s="107">
        <v>3540.8</v>
      </c>
      <c r="H28" s="202">
        <f t="shared" si="7"/>
        <v>0.41656470588235295</v>
      </c>
      <c r="I28" s="107">
        <v>8676.5</v>
      </c>
      <c r="J28" s="107">
        <v>3613.6</v>
      </c>
      <c r="K28" s="202">
        <f t="shared" si="8"/>
        <v>0.41648130006338963</v>
      </c>
      <c r="L28" s="107">
        <v>2615</v>
      </c>
      <c r="M28" s="107">
        <v>3708.5</v>
      </c>
      <c r="N28" s="202">
        <f t="shared" si="9"/>
        <v>1.4181644359464627</v>
      </c>
      <c r="O28" s="107">
        <v>9057.9</v>
      </c>
      <c r="P28" s="107">
        <v>3907.1</v>
      </c>
      <c r="Q28" s="202">
        <f t="shared" si="10"/>
        <v>0.43134722176221862</v>
      </c>
      <c r="R28" s="107">
        <v>9522.9</v>
      </c>
      <c r="S28" s="107">
        <v>4134</v>
      </c>
      <c r="T28" s="202">
        <f t="shared" si="11"/>
        <v>0.43411145764420506</v>
      </c>
    </row>
    <row r="29" spans="1:35" x14ac:dyDescent="0.3">
      <c r="B29" s="159" t="s">
        <v>4</v>
      </c>
      <c r="C29" s="107">
        <v>3333.0853293649998</v>
      </c>
      <c r="D29" s="107">
        <v>991.31520731499995</v>
      </c>
      <c r="E29" s="202">
        <f t="shared" si="6"/>
        <v>0.29741669035033663</v>
      </c>
      <c r="F29" s="107">
        <v>3505.2789939700001</v>
      </c>
      <c r="G29" s="107">
        <v>1024.863062703</v>
      </c>
      <c r="H29" s="202">
        <f t="shared" si="7"/>
        <v>0.2923770303208485</v>
      </c>
      <c r="I29" s="107">
        <v>3371.9490550690002</v>
      </c>
      <c r="J29" s="107">
        <v>978.14971247400001</v>
      </c>
      <c r="K29" s="202">
        <f t="shared" si="8"/>
        <v>0.29008436856528491</v>
      </c>
      <c r="L29" s="107">
        <v>3613.3</v>
      </c>
      <c r="M29" s="107">
        <v>948.8</v>
      </c>
      <c r="N29" s="202">
        <f t="shared" si="9"/>
        <v>0.26258544820524171</v>
      </c>
      <c r="O29" s="107">
        <v>3707.5</v>
      </c>
      <c r="P29" s="107">
        <v>956.1</v>
      </c>
      <c r="Q29" s="202">
        <f t="shared" si="10"/>
        <v>0.25788267026298045</v>
      </c>
      <c r="R29" s="107">
        <v>4309.8</v>
      </c>
      <c r="S29" s="107">
        <v>1200.5999999999999</v>
      </c>
      <c r="T29" s="202">
        <f t="shared" si="11"/>
        <v>0.27857441180565218</v>
      </c>
    </row>
    <row r="30" spans="1:35" x14ac:dyDescent="0.3">
      <c r="B30" s="159" t="s">
        <v>5</v>
      </c>
      <c r="C30" s="107">
        <v>12.3</v>
      </c>
      <c r="D30" s="107">
        <v>6.7</v>
      </c>
      <c r="E30" s="202">
        <f t="shared" si="6"/>
        <v>0.54471544715447151</v>
      </c>
      <c r="F30" s="107">
        <v>12.3</v>
      </c>
      <c r="G30" s="107">
        <v>5.4</v>
      </c>
      <c r="H30" s="202">
        <f t="shared" si="7"/>
        <v>0.43902439024390244</v>
      </c>
      <c r="I30" s="107">
        <v>12.9</v>
      </c>
      <c r="J30" s="107">
        <v>2.2999999999999998</v>
      </c>
      <c r="K30" s="202">
        <f t="shared" si="8"/>
        <v>0.17829457364341084</v>
      </c>
      <c r="L30" s="107">
        <v>32.5</v>
      </c>
      <c r="M30" s="107">
        <v>13</v>
      </c>
      <c r="N30" s="202">
        <f t="shared" si="9"/>
        <v>0.4</v>
      </c>
      <c r="O30" s="107">
        <v>33.4</v>
      </c>
      <c r="P30" s="107">
        <v>11.6</v>
      </c>
      <c r="Q30" s="202">
        <f t="shared" si="10"/>
        <v>0.3473053892215569</v>
      </c>
      <c r="R30" s="107">
        <v>36.9</v>
      </c>
      <c r="S30" s="107">
        <v>15.3</v>
      </c>
      <c r="T30" s="202">
        <f t="shared" si="11"/>
        <v>0.41463414634146345</v>
      </c>
    </row>
    <row r="32" spans="1:35" x14ac:dyDescent="0.3">
      <c r="B32" s="125" t="s">
        <v>540</v>
      </c>
    </row>
    <row r="33" spans="2:2" x14ac:dyDescent="0.3">
      <c r="B33" s="125" t="s">
        <v>541</v>
      </c>
    </row>
    <row r="44" spans="2:2" ht="15" customHeight="1" x14ac:dyDescent="0.3"/>
  </sheetData>
  <mergeCells count="12">
    <mergeCell ref="R19:T19"/>
    <mergeCell ref="O6:Q6"/>
    <mergeCell ref="R6:T6"/>
    <mergeCell ref="L6:N6"/>
    <mergeCell ref="C6:E6"/>
    <mergeCell ref="F6:H6"/>
    <mergeCell ref="I6:K6"/>
    <mergeCell ref="C19:E19"/>
    <mergeCell ref="F19:H19"/>
    <mergeCell ref="I19:K19"/>
    <mergeCell ref="L19:N19"/>
    <mergeCell ref="O19:Q19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10421-0E87-4855-AA0A-DAE7AFCE22A6}">
  <sheetPr codeName="Hoja31"/>
  <dimension ref="A2:G44"/>
  <sheetViews>
    <sheetView showGridLines="0" zoomScale="70" zoomScaleNormal="70" workbookViewId="0">
      <selection activeCell="G23" sqref="G23"/>
    </sheetView>
  </sheetViews>
  <sheetFormatPr baseColWidth="10" defaultColWidth="11.44140625" defaultRowHeight="14.4" x14ac:dyDescent="0.3"/>
  <cols>
    <col min="1" max="1" width="7.6640625" style="98" customWidth="1"/>
    <col min="2" max="2" width="22.109375" style="98" customWidth="1"/>
    <col min="3" max="3" width="15.109375" style="98" customWidth="1"/>
    <col min="4" max="4" width="16" style="98" customWidth="1"/>
    <col min="5" max="16384" width="11.44140625" style="98"/>
  </cols>
  <sheetData>
    <row r="2" spans="1:7" x14ac:dyDescent="0.3">
      <c r="A2" s="97" t="s">
        <v>149</v>
      </c>
    </row>
    <row r="3" spans="1:7" x14ac:dyDescent="0.3">
      <c r="B3" s="181" t="s">
        <v>545</v>
      </c>
    </row>
    <row r="4" spans="1:7" ht="15" thickBot="1" x14ac:dyDescent="0.35">
      <c r="B4" s="100"/>
    </row>
    <row r="5" spans="1:7" ht="29.4" thickTop="1" x14ac:dyDescent="0.3">
      <c r="A5" s="164"/>
      <c r="B5" s="103" t="s">
        <v>129</v>
      </c>
      <c r="C5" s="185" t="s">
        <v>2</v>
      </c>
      <c r="D5" s="185" t="s">
        <v>37</v>
      </c>
      <c r="E5" s="185" t="s">
        <v>3</v>
      </c>
      <c r="F5" s="185" t="s">
        <v>4</v>
      </c>
      <c r="G5" s="185" t="s">
        <v>5</v>
      </c>
    </row>
    <row r="6" spans="1:7" x14ac:dyDescent="0.3">
      <c r="A6" s="164"/>
      <c r="B6" s="106">
        <v>2011</v>
      </c>
      <c r="C6" s="107">
        <v>0.42559320974727405</v>
      </c>
      <c r="D6" s="107">
        <v>0.51973162871784029</v>
      </c>
      <c r="E6" s="107">
        <v>0.30641887761340009</v>
      </c>
      <c r="F6" s="107">
        <v>0.54962978188458644</v>
      </c>
      <c r="G6" s="107">
        <v>0.50592885375494068</v>
      </c>
    </row>
    <row r="7" spans="1:7" x14ac:dyDescent="0.3">
      <c r="A7" s="164"/>
      <c r="B7" s="106">
        <v>2012</v>
      </c>
      <c r="C7" s="107">
        <v>0.42061317979671936</v>
      </c>
      <c r="D7" s="107">
        <v>0.50833040551785347</v>
      </c>
      <c r="E7" s="107">
        <v>0.30681656467909485</v>
      </c>
      <c r="F7" s="107">
        <v>0.54010072928569153</v>
      </c>
      <c r="G7" s="107">
        <v>0.78519855595667876</v>
      </c>
    </row>
    <row r="8" spans="1:7" x14ac:dyDescent="0.3">
      <c r="A8" s="164"/>
      <c r="B8" s="106">
        <v>2013</v>
      </c>
      <c r="C8" s="107">
        <v>0.42549291606725032</v>
      </c>
      <c r="D8" s="107">
        <v>0.52156847728273559</v>
      </c>
      <c r="E8" s="107">
        <v>0.31890922714622133</v>
      </c>
      <c r="F8" s="107">
        <v>0.51381240296959663</v>
      </c>
      <c r="G8" s="107">
        <v>0.73873873873873874</v>
      </c>
    </row>
    <row r="9" spans="1:7" x14ac:dyDescent="0.3">
      <c r="A9" s="164"/>
      <c r="B9" s="106">
        <v>2014</v>
      </c>
      <c r="C9" s="107">
        <v>0.43645927453474337</v>
      </c>
      <c r="D9" s="107">
        <v>0.53023166023166024</v>
      </c>
      <c r="E9" s="107">
        <v>0.32851867738386081</v>
      </c>
      <c r="F9" s="107">
        <v>0.52183595500945079</v>
      </c>
      <c r="G9" s="107">
        <v>0.75435203094777559</v>
      </c>
    </row>
    <row r="10" spans="1:7" x14ac:dyDescent="0.3">
      <c r="A10" s="164"/>
      <c r="B10" s="106">
        <v>2015</v>
      </c>
      <c r="C10" s="107">
        <v>0.42570331462891153</v>
      </c>
      <c r="D10" s="107">
        <v>0.52484449717757886</v>
      </c>
      <c r="E10" s="107">
        <v>0.31666239284929304</v>
      </c>
      <c r="F10" s="107">
        <v>0.51433511752330552</v>
      </c>
      <c r="G10" s="107">
        <v>0.78260869565217395</v>
      </c>
    </row>
    <row r="11" spans="1:7" x14ac:dyDescent="0.3">
      <c r="A11" s="164"/>
      <c r="B11" s="106">
        <v>2016</v>
      </c>
      <c r="C11" s="107">
        <v>0.42871151790666734</v>
      </c>
      <c r="D11" s="107">
        <v>0.55537235006341723</v>
      </c>
      <c r="E11" s="107">
        <v>0.30067586809181174</v>
      </c>
      <c r="F11" s="107">
        <v>0.52187627454311314</v>
      </c>
      <c r="G11" s="107">
        <v>0.41564792176039123</v>
      </c>
    </row>
    <row r="12" spans="1:7" x14ac:dyDescent="0.3">
      <c r="A12" s="164"/>
      <c r="B12" s="106">
        <v>2017</v>
      </c>
      <c r="C12" s="107">
        <v>0.43053211819351705</v>
      </c>
      <c r="D12" s="107">
        <v>0.55828336184371297</v>
      </c>
      <c r="E12" s="107">
        <v>0.27755962577414683</v>
      </c>
      <c r="F12" s="107">
        <v>0.56576510826737403</v>
      </c>
      <c r="G12" s="107">
        <v>0.80568720379146919</v>
      </c>
    </row>
    <row r="13" spans="1:7" x14ac:dyDescent="0.3">
      <c r="A13" s="164"/>
      <c r="B13" s="106">
        <v>2018</v>
      </c>
      <c r="C13" s="107">
        <v>0.41988311507159171</v>
      </c>
      <c r="D13" s="107">
        <v>0.55372945638432358</v>
      </c>
      <c r="E13" s="107">
        <v>0.26103021082373395</v>
      </c>
      <c r="F13" s="107">
        <v>0.55822175343965286</v>
      </c>
      <c r="G13" s="107">
        <v>0.83445491251682369</v>
      </c>
    </row>
    <row r="14" spans="1:7" x14ac:dyDescent="0.3">
      <c r="A14" s="164"/>
      <c r="B14" s="106">
        <v>2019</v>
      </c>
      <c r="C14" s="107">
        <v>0.41606185741110829</v>
      </c>
      <c r="D14" s="107">
        <v>0.5483521726365238</v>
      </c>
      <c r="E14" s="107">
        <v>0.26083215484486555</v>
      </c>
      <c r="F14" s="107">
        <v>0.55635229724751334</v>
      </c>
      <c r="G14" s="107">
        <v>0.84249084249084238</v>
      </c>
    </row>
    <row r="15" spans="1:7" x14ac:dyDescent="0.3">
      <c r="A15" s="164"/>
      <c r="B15" s="106">
        <v>2020</v>
      </c>
      <c r="C15" s="107">
        <v>0.41742094110290684</v>
      </c>
      <c r="D15" s="107">
        <v>0.54244820828667417</v>
      </c>
      <c r="E15" s="107">
        <v>0.26789725397233249</v>
      </c>
      <c r="F15" s="107">
        <v>0.55075779239348011</v>
      </c>
      <c r="G15" s="107">
        <v>0.61719670200235577</v>
      </c>
    </row>
    <row r="16" spans="1:7" x14ac:dyDescent="0.3">
      <c r="A16" s="164"/>
      <c r="B16" s="106">
        <v>2021</v>
      </c>
      <c r="C16" s="107">
        <v>0.42501897621031198</v>
      </c>
      <c r="D16" s="107">
        <v>0.54183099773432908</v>
      </c>
      <c r="E16" s="107">
        <v>0.27176761910887437</v>
      </c>
      <c r="F16" s="107">
        <v>0.5639466503575461</v>
      </c>
      <c r="G16" s="107">
        <v>0.69188191881918815</v>
      </c>
    </row>
    <row r="17" spans="1:7" x14ac:dyDescent="0.3">
      <c r="A17" s="164"/>
      <c r="B17" s="106">
        <v>2022</v>
      </c>
      <c r="C17" s="112">
        <v>0.41426587746858168</v>
      </c>
      <c r="D17" s="112">
        <v>0.55163632337356261</v>
      </c>
      <c r="E17" s="112">
        <v>0.25758367181470193</v>
      </c>
      <c r="F17" s="112">
        <v>0.53298513285076499</v>
      </c>
      <c r="G17" s="112">
        <v>0.73829787234042554</v>
      </c>
    </row>
    <row r="18" spans="1:7" x14ac:dyDescent="0.3">
      <c r="A18" s="164"/>
    </row>
    <row r="19" spans="1:7" x14ac:dyDescent="0.3">
      <c r="A19" s="164"/>
      <c r="B19" s="125" t="s">
        <v>544</v>
      </c>
    </row>
    <row r="20" spans="1:7" x14ac:dyDescent="0.3">
      <c r="A20" s="164"/>
      <c r="B20" s="125" t="s">
        <v>541</v>
      </c>
    </row>
    <row r="21" spans="1:7" x14ac:dyDescent="0.3">
      <c r="A21" s="164"/>
    </row>
    <row r="22" spans="1:7" ht="45.75" customHeight="1" x14ac:dyDescent="0.3">
      <c r="A22" s="164"/>
    </row>
    <row r="23" spans="1:7" x14ac:dyDescent="0.3">
      <c r="A23" s="164"/>
    </row>
    <row r="24" spans="1:7" x14ac:dyDescent="0.3">
      <c r="A24" s="172"/>
    </row>
    <row r="44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CC2C-7022-4BE2-A14E-364FF70014F8}">
  <sheetPr codeName="Hoja32"/>
  <dimension ref="A2:C41"/>
  <sheetViews>
    <sheetView showGridLines="0" zoomScale="70" zoomScaleNormal="70" workbookViewId="0">
      <selection activeCell="K11" sqref="K11"/>
    </sheetView>
  </sheetViews>
  <sheetFormatPr baseColWidth="10" defaultColWidth="11.44140625" defaultRowHeight="14.4" x14ac:dyDescent="0.3"/>
  <cols>
    <col min="1" max="1" width="7.6640625" style="98" customWidth="1"/>
    <col min="2" max="2" width="22.109375" style="98" customWidth="1"/>
    <col min="3" max="3" width="15.109375" style="98" customWidth="1"/>
    <col min="4" max="4" width="16" style="98" customWidth="1"/>
    <col min="5" max="16384" width="11.44140625" style="98"/>
  </cols>
  <sheetData>
    <row r="2" spans="1:3" x14ac:dyDescent="0.3">
      <c r="A2" s="97" t="s">
        <v>150</v>
      </c>
    </row>
    <row r="3" spans="1:3" x14ac:dyDescent="0.3">
      <c r="B3" s="183" t="s">
        <v>547</v>
      </c>
    </row>
    <row r="4" spans="1:3" x14ac:dyDescent="0.3">
      <c r="B4" s="100" t="s">
        <v>151</v>
      </c>
    </row>
    <row r="5" spans="1:3" ht="15" thickBot="1" x14ac:dyDescent="0.35">
      <c r="B5" s="100"/>
    </row>
    <row r="6" spans="1:3" ht="15" thickTop="1" x14ac:dyDescent="0.3">
      <c r="A6" s="164"/>
      <c r="B6" s="103" t="s">
        <v>129</v>
      </c>
      <c r="C6" s="185" t="s">
        <v>2</v>
      </c>
    </row>
    <row r="7" spans="1:3" x14ac:dyDescent="0.3">
      <c r="A7" s="164"/>
      <c r="B7" s="106">
        <v>2011</v>
      </c>
      <c r="C7" s="107">
        <v>32.002441990999998</v>
      </c>
    </row>
    <row r="8" spans="1:3" x14ac:dyDescent="0.3">
      <c r="A8" s="164"/>
      <c r="B8" s="106">
        <v>2012</v>
      </c>
      <c r="C8" s="107">
        <v>31.911185174</v>
      </c>
    </row>
    <row r="9" spans="1:3" x14ac:dyDescent="0.3">
      <c r="A9" s="164"/>
      <c r="B9" s="106">
        <v>2013</v>
      </c>
      <c r="C9" s="107">
        <v>32.051595020999997</v>
      </c>
    </row>
    <row r="10" spans="1:3" x14ac:dyDescent="0.3">
      <c r="A10" s="164"/>
      <c r="B10" s="106">
        <v>2014</v>
      </c>
      <c r="C10" s="107">
        <v>32.474171142000003</v>
      </c>
    </row>
    <row r="11" spans="1:3" x14ac:dyDescent="0.3">
      <c r="A11" s="164"/>
      <c r="B11" s="106">
        <v>2015</v>
      </c>
      <c r="C11" s="107">
        <v>33.323212226999999</v>
      </c>
    </row>
    <row r="12" spans="1:3" x14ac:dyDescent="0.3">
      <c r="A12" s="164"/>
      <c r="B12" s="106">
        <v>2016</v>
      </c>
      <c r="C12" s="107">
        <v>32.844796742</v>
      </c>
    </row>
    <row r="13" spans="1:3" x14ac:dyDescent="0.3">
      <c r="A13" s="164"/>
      <c r="B13" s="106">
        <v>2017</v>
      </c>
      <c r="C13" s="109">
        <v>33.825626808999999</v>
      </c>
    </row>
    <row r="14" spans="1:3" x14ac:dyDescent="0.3">
      <c r="A14" s="164"/>
      <c r="B14" s="106">
        <v>2018</v>
      </c>
      <c r="C14" s="109">
        <v>34.917138678000001</v>
      </c>
    </row>
    <row r="15" spans="1:3" x14ac:dyDescent="0.3">
      <c r="A15" s="164"/>
      <c r="B15" s="106">
        <v>2019</v>
      </c>
      <c r="C15" s="109">
        <v>37.551622195</v>
      </c>
    </row>
    <row r="16" spans="1:3" x14ac:dyDescent="0.3">
      <c r="A16" s="164"/>
      <c r="B16" s="106">
        <v>2020</v>
      </c>
      <c r="C16" s="109">
        <v>39.350010574999999</v>
      </c>
    </row>
    <row r="17" spans="1:3" x14ac:dyDescent="0.3">
      <c r="A17" s="164"/>
      <c r="B17" s="106">
        <v>2021</v>
      </c>
      <c r="C17" s="109">
        <v>41.597510245000002</v>
      </c>
    </row>
    <row r="18" spans="1:3" x14ac:dyDescent="0.3">
      <c r="A18" s="164"/>
      <c r="B18" s="106">
        <v>2022</v>
      </c>
      <c r="C18" s="203">
        <v>43.569936026000001</v>
      </c>
    </row>
    <row r="19" spans="1:3" x14ac:dyDescent="0.3">
      <c r="A19" s="164"/>
    </row>
    <row r="20" spans="1:3" x14ac:dyDescent="0.3">
      <c r="A20" s="164"/>
      <c r="B20" s="125" t="s">
        <v>635</v>
      </c>
    </row>
    <row r="21" spans="1:3" x14ac:dyDescent="0.3">
      <c r="A21" s="164"/>
      <c r="B21" s="125" t="s">
        <v>532</v>
      </c>
    </row>
    <row r="22" spans="1:3" x14ac:dyDescent="0.3">
      <c r="A22" s="172"/>
    </row>
    <row r="41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0A09F-76EA-4A2A-AED0-097F37A4C856}">
  <sheetPr codeName="Hoja33"/>
  <dimension ref="A2:N44"/>
  <sheetViews>
    <sheetView showGridLines="0" topLeftCell="A2" zoomScale="90" zoomScaleNormal="90" workbookViewId="0">
      <selection activeCell="D11" sqref="D11"/>
    </sheetView>
  </sheetViews>
  <sheetFormatPr baseColWidth="10" defaultColWidth="11.44140625" defaultRowHeight="14.4" x14ac:dyDescent="0.3"/>
  <cols>
    <col min="1" max="1" width="6.109375" style="98" customWidth="1"/>
    <col min="2" max="2" width="31" style="98" customWidth="1"/>
    <col min="3" max="13" width="12.6640625" style="98" bestFit="1" customWidth="1"/>
    <col min="14" max="16384" width="11.44140625" style="98"/>
  </cols>
  <sheetData>
    <row r="2" spans="1:14" x14ac:dyDescent="0.3">
      <c r="A2" s="97" t="s">
        <v>152</v>
      </c>
    </row>
    <row r="3" spans="1:14" x14ac:dyDescent="0.3">
      <c r="B3" s="181" t="s">
        <v>550</v>
      </c>
    </row>
    <row r="4" spans="1:14" x14ac:dyDescent="0.3">
      <c r="B4" s="100" t="s">
        <v>153</v>
      </c>
    </row>
    <row r="5" spans="1:14" ht="15" thickBot="1" x14ac:dyDescent="0.35">
      <c r="B5" s="100"/>
    </row>
    <row r="6" spans="1:14" ht="15" thickTop="1" x14ac:dyDescent="0.3">
      <c r="A6" s="164"/>
      <c r="B6" s="204" t="s">
        <v>128</v>
      </c>
      <c r="C6" s="185">
        <v>2011</v>
      </c>
      <c r="D6" s="185">
        <v>2012</v>
      </c>
      <c r="E6" s="185">
        <v>2013</v>
      </c>
      <c r="F6" s="185">
        <v>2014</v>
      </c>
      <c r="G6" s="185">
        <v>2015</v>
      </c>
      <c r="H6" s="185">
        <v>2016</v>
      </c>
      <c r="I6" s="185">
        <v>2017</v>
      </c>
      <c r="J6" s="185">
        <v>2018</v>
      </c>
      <c r="K6" s="185">
        <v>2019</v>
      </c>
      <c r="L6" s="185">
        <v>2020</v>
      </c>
      <c r="M6" s="185">
        <v>2021</v>
      </c>
      <c r="N6" s="185">
        <v>2022</v>
      </c>
    </row>
    <row r="7" spans="1:14" x14ac:dyDescent="0.3">
      <c r="A7" s="164"/>
      <c r="B7" s="159" t="s">
        <v>52</v>
      </c>
      <c r="C7" s="107">
        <v>25433.8</v>
      </c>
      <c r="D7" s="107">
        <v>24647.200000000001</v>
      </c>
      <c r="E7" s="107">
        <v>24139.1</v>
      </c>
      <c r="F7" s="107">
        <v>23632.5</v>
      </c>
      <c r="G7" s="107">
        <v>23519.100000000002</v>
      </c>
      <c r="H7" s="107">
        <v>23121.200000000001</v>
      </c>
      <c r="I7" s="107">
        <v>24442.300000000003</v>
      </c>
      <c r="J7" s="107">
        <v>24731.899999999998</v>
      </c>
      <c r="K7" s="107">
        <v>24870.1</v>
      </c>
      <c r="L7" s="107">
        <v>25907.9</v>
      </c>
      <c r="M7" s="107">
        <v>27007.5</v>
      </c>
      <c r="N7" s="107">
        <v>28518.400000000001</v>
      </c>
    </row>
    <row r="8" spans="1:14" x14ac:dyDescent="0.3">
      <c r="A8" s="164"/>
      <c r="B8" s="159" t="s">
        <v>53</v>
      </c>
      <c r="C8" s="107">
        <v>6534.2000000000007</v>
      </c>
      <c r="D8" s="107">
        <v>6133</v>
      </c>
      <c r="E8" s="107">
        <v>5534</v>
      </c>
      <c r="F8" s="107">
        <v>5401.7</v>
      </c>
      <c r="G8" s="107">
        <v>5384.7000000000007</v>
      </c>
      <c r="H8" s="107">
        <v>5603.6</v>
      </c>
      <c r="I8" s="107">
        <v>5745.7000000000007</v>
      </c>
      <c r="J8" s="107">
        <v>6124.4</v>
      </c>
      <c r="K8" s="107">
        <v>6268.5</v>
      </c>
      <c r="L8" s="107">
        <v>5973.5</v>
      </c>
      <c r="M8" s="107">
        <v>6673.4</v>
      </c>
      <c r="N8" s="107">
        <v>7321.2999999999993</v>
      </c>
    </row>
    <row r="9" spans="1:14" x14ac:dyDescent="0.3">
      <c r="A9" s="164"/>
      <c r="B9" s="159" t="s">
        <v>54</v>
      </c>
      <c r="C9" s="107">
        <v>3678.6</v>
      </c>
      <c r="D9" s="107">
        <v>3426</v>
      </c>
      <c r="E9" s="107">
        <v>3372</v>
      </c>
      <c r="F9" s="107">
        <v>3114.8999999999996</v>
      </c>
      <c r="G9" s="107">
        <v>2999.4</v>
      </c>
      <c r="H9" s="107">
        <v>3127.3</v>
      </c>
      <c r="I9" s="107">
        <v>3264</v>
      </c>
      <c r="J9" s="107">
        <v>3331.1</v>
      </c>
      <c r="K9" s="107">
        <v>3712.9</v>
      </c>
      <c r="L9" s="107">
        <v>3374.8</v>
      </c>
      <c r="M9" s="107">
        <v>3385.4</v>
      </c>
      <c r="N9" s="107">
        <v>3618.3</v>
      </c>
    </row>
    <row r="10" spans="1:14" x14ac:dyDescent="0.3">
      <c r="A10" s="164"/>
      <c r="B10" s="159" t="s">
        <v>67</v>
      </c>
      <c r="C10" s="107">
        <v>2007.2999999999997</v>
      </c>
      <c r="D10" s="107">
        <v>1955.7</v>
      </c>
      <c r="E10" s="107">
        <v>1848.2</v>
      </c>
      <c r="F10" s="107">
        <v>1846</v>
      </c>
      <c r="G10" s="107">
        <v>1801.3</v>
      </c>
      <c r="H10" s="107">
        <v>2005.3</v>
      </c>
      <c r="I10" s="107">
        <v>2203.9</v>
      </c>
      <c r="J10" s="107">
        <v>2685.4</v>
      </c>
      <c r="K10" s="107">
        <v>2793.4</v>
      </c>
      <c r="L10" s="107">
        <v>2776.6</v>
      </c>
      <c r="M10" s="107">
        <v>2996.6</v>
      </c>
      <c r="N10" s="107">
        <v>3237.5</v>
      </c>
    </row>
    <row r="11" spans="1:14" x14ac:dyDescent="0.3">
      <c r="A11" s="164"/>
      <c r="B11" s="159" t="s">
        <v>55</v>
      </c>
      <c r="C11" s="107">
        <v>3896</v>
      </c>
      <c r="D11" s="107">
        <v>3778.7</v>
      </c>
      <c r="E11" s="107">
        <v>3480.8</v>
      </c>
      <c r="F11" s="107">
        <v>3307.7</v>
      </c>
      <c r="G11" s="107">
        <v>3101</v>
      </c>
      <c r="H11" s="107">
        <v>3202.5</v>
      </c>
      <c r="I11" s="107">
        <v>3360.2000000000003</v>
      </c>
      <c r="J11" s="107">
        <v>3605.7</v>
      </c>
      <c r="K11" s="107">
        <v>3572</v>
      </c>
      <c r="L11" s="107">
        <v>3728.6</v>
      </c>
      <c r="M11" s="107">
        <v>4009.1</v>
      </c>
      <c r="N11" s="107">
        <v>4216.6000000000004</v>
      </c>
    </row>
    <row r="12" spans="1:14" x14ac:dyDescent="0.3">
      <c r="A12" s="164"/>
      <c r="B12" s="159" t="s">
        <v>56</v>
      </c>
      <c r="C12" s="107">
        <v>1149.5</v>
      </c>
      <c r="D12" s="107">
        <v>2018.8</v>
      </c>
      <c r="E12" s="107">
        <v>1780.2</v>
      </c>
      <c r="F12" s="107">
        <v>996.8</v>
      </c>
      <c r="G12" s="107">
        <v>1782.5</v>
      </c>
      <c r="H12" s="107">
        <v>1836.2</v>
      </c>
      <c r="I12" s="107">
        <v>1723.2000000000003</v>
      </c>
      <c r="J12" s="107">
        <v>1847.4</v>
      </c>
      <c r="K12" s="107">
        <v>1878.4</v>
      </c>
      <c r="L12" s="107">
        <v>1959.7</v>
      </c>
      <c r="M12" s="107">
        <v>2160.1</v>
      </c>
      <c r="N12" s="107">
        <v>2260.5</v>
      </c>
    </row>
    <row r="13" spans="1:14" x14ac:dyDescent="0.3">
      <c r="A13" s="164"/>
      <c r="B13" s="159" t="s">
        <v>57</v>
      </c>
      <c r="C13" s="107">
        <v>9734</v>
      </c>
      <c r="D13" s="107">
        <v>9546.9</v>
      </c>
      <c r="E13" s="107">
        <v>8862.2999999999993</v>
      </c>
      <c r="F13" s="107">
        <v>8854.6999999999989</v>
      </c>
      <c r="G13" s="107">
        <v>8880.5999999999985</v>
      </c>
      <c r="H13" s="107">
        <v>8873.5</v>
      </c>
      <c r="I13" s="107">
        <v>9478.8000000000011</v>
      </c>
      <c r="J13" s="107">
        <v>9975.9</v>
      </c>
      <c r="K13" s="107">
        <v>10598.7</v>
      </c>
      <c r="L13" s="107">
        <v>10554.1</v>
      </c>
      <c r="M13" s="107">
        <v>11117.6</v>
      </c>
      <c r="N13" s="107">
        <v>11701</v>
      </c>
    </row>
    <row r="14" spans="1:14" x14ac:dyDescent="0.3">
      <c r="A14" s="164"/>
      <c r="B14" s="159" t="s">
        <v>68</v>
      </c>
      <c r="C14" s="107">
        <v>2802.5</v>
      </c>
      <c r="D14" s="107">
        <v>3170</v>
      </c>
      <c r="E14" s="107">
        <v>2776.9</v>
      </c>
      <c r="F14" s="107">
        <v>2808.1000000000004</v>
      </c>
      <c r="G14" s="107">
        <v>2838.1000000000004</v>
      </c>
      <c r="H14" s="107">
        <v>3149.7</v>
      </c>
      <c r="I14" s="107">
        <v>3131.8999999999996</v>
      </c>
      <c r="J14" s="107">
        <v>3166.3</v>
      </c>
      <c r="K14" s="107">
        <v>3369.1</v>
      </c>
      <c r="L14" s="107">
        <v>3505.6</v>
      </c>
      <c r="M14" s="107">
        <v>3862.9</v>
      </c>
      <c r="N14" s="107">
        <v>4453.2</v>
      </c>
    </row>
    <row r="15" spans="1:14" x14ac:dyDescent="0.3">
      <c r="A15" s="164"/>
      <c r="B15" s="159" t="s">
        <v>58</v>
      </c>
      <c r="C15" s="107">
        <v>44455.5</v>
      </c>
      <c r="D15" s="107">
        <v>44461.5</v>
      </c>
      <c r="E15" s="107">
        <v>44506.2</v>
      </c>
      <c r="F15" s="107">
        <v>43898.400000000001</v>
      </c>
      <c r="G15" s="107">
        <v>44826.2</v>
      </c>
      <c r="H15" s="107">
        <v>46592.4</v>
      </c>
      <c r="I15" s="107">
        <v>48552.4</v>
      </c>
      <c r="J15" s="107">
        <v>51830.400000000001</v>
      </c>
      <c r="K15" s="107">
        <v>52137.3</v>
      </c>
      <c r="L15" s="107">
        <v>50776.3</v>
      </c>
      <c r="M15" s="107">
        <v>55907.4</v>
      </c>
      <c r="N15" s="107">
        <v>58771.3</v>
      </c>
    </row>
    <row r="16" spans="1:14" x14ac:dyDescent="0.3">
      <c r="A16" s="164"/>
      <c r="B16" s="159" t="s">
        <v>69</v>
      </c>
      <c r="C16" s="107">
        <v>19964.600000000002</v>
      </c>
      <c r="D16" s="107">
        <v>18889.400000000001</v>
      </c>
      <c r="E16" s="107">
        <v>18527.7</v>
      </c>
      <c r="F16" s="107">
        <v>18638.7</v>
      </c>
      <c r="G16" s="107">
        <v>18005.7</v>
      </c>
      <c r="H16" s="107">
        <v>18741.2</v>
      </c>
      <c r="I16" s="107">
        <v>19128.900000000001</v>
      </c>
      <c r="J16" s="107">
        <v>19305.900000000001</v>
      </c>
      <c r="K16" s="107">
        <v>20672.5</v>
      </c>
      <c r="L16" s="107">
        <v>20608.3</v>
      </c>
      <c r="M16" s="107">
        <v>22084.1</v>
      </c>
      <c r="N16" s="107">
        <v>22953.399999999998</v>
      </c>
    </row>
    <row r="17" spans="1:14" x14ac:dyDescent="0.3">
      <c r="A17" s="164"/>
      <c r="B17" s="159" t="s">
        <v>60</v>
      </c>
      <c r="C17" s="107">
        <v>1055.4000000000001</v>
      </c>
      <c r="D17" s="107">
        <v>2126.4</v>
      </c>
      <c r="E17" s="107">
        <v>2119.6999999999998</v>
      </c>
      <c r="F17" s="107">
        <v>1906.6</v>
      </c>
      <c r="G17" s="107">
        <v>1977.7</v>
      </c>
      <c r="H17" s="107">
        <v>1885.8</v>
      </c>
      <c r="I17" s="107">
        <v>1012.5999999999999</v>
      </c>
      <c r="J17" s="107">
        <v>2191.9</v>
      </c>
      <c r="K17" s="107">
        <v>2571.4</v>
      </c>
      <c r="L17" s="107">
        <v>2647</v>
      </c>
      <c r="M17" s="107">
        <v>2766.3</v>
      </c>
      <c r="N17" s="107">
        <v>1451.4</v>
      </c>
    </row>
    <row r="18" spans="1:14" x14ac:dyDescent="0.3">
      <c r="A18" s="164"/>
      <c r="B18" s="159" t="s">
        <v>61</v>
      </c>
      <c r="C18" s="107">
        <v>8606.2000000000007</v>
      </c>
      <c r="D18" s="107">
        <v>9509.4</v>
      </c>
      <c r="E18" s="107">
        <v>9385.5</v>
      </c>
      <c r="F18" s="107">
        <v>9405.1</v>
      </c>
      <c r="G18" s="107">
        <v>9037.6</v>
      </c>
      <c r="H18" s="107">
        <v>9366.9</v>
      </c>
      <c r="I18" s="107">
        <v>10265.6</v>
      </c>
      <c r="J18" s="107">
        <v>10630.599999999999</v>
      </c>
      <c r="K18" s="107">
        <v>11085.2</v>
      </c>
      <c r="L18" s="107">
        <v>10774</v>
      </c>
      <c r="M18" s="107">
        <v>11373.8</v>
      </c>
      <c r="N18" s="107">
        <v>12349.5</v>
      </c>
    </row>
    <row r="19" spans="1:14" x14ac:dyDescent="0.3">
      <c r="A19" s="164"/>
      <c r="B19" s="159" t="s">
        <v>62</v>
      </c>
      <c r="C19" s="107">
        <v>51108.800000000003</v>
      </c>
      <c r="D19" s="107">
        <v>48772.6</v>
      </c>
      <c r="E19" s="107">
        <v>47609.4</v>
      </c>
      <c r="F19" s="107">
        <v>46463.100000000006</v>
      </c>
      <c r="G19" s="107">
        <v>47358.399999999994</v>
      </c>
      <c r="H19" s="107">
        <v>48701.1</v>
      </c>
      <c r="I19" s="107">
        <v>51634.2</v>
      </c>
      <c r="J19" s="107">
        <v>54221.7</v>
      </c>
      <c r="K19" s="107">
        <v>55545.2</v>
      </c>
      <c r="L19" s="107">
        <v>57171.4</v>
      </c>
      <c r="M19" s="107">
        <v>61116.7</v>
      </c>
      <c r="N19" s="107">
        <v>64470</v>
      </c>
    </row>
    <row r="20" spans="1:14" x14ac:dyDescent="0.3">
      <c r="A20" s="164"/>
      <c r="B20" s="159" t="s">
        <v>63</v>
      </c>
      <c r="C20" s="107">
        <v>4949</v>
      </c>
      <c r="D20" s="107">
        <v>5459.1</v>
      </c>
      <c r="E20" s="107">
        <v>5290.2</v>
      </c>
      <c r="F20" s="107">
        <v>5412.4</v>
      </c>
      <c r="G20" s="107">
        <v>5641.2999999999993</v>
      </c>
      <c r="H20" s="107">
        <v>5808.3</v>
      </c>
      <c r="I20" s="107">
        <v>2670.3</v>
      </c>
      <c r="J20" s="107">
        <v>6148.6</v>
      </c>
      <c r="K20" s="107">
        <v>6319.7</v>
      </c>
      <c r="L20" s="107">
        <v>6409</v>
      </c>
      <c r="M20" s="107">
        <v>6788.2</v>
      </c>
      <c r="N20" s="107">
        <v>7162.2999999999993</v>
      </c>
    </row>
    <row r="21" spans="1:14" x14ac:dyDescent="0.3">
      <c r="A21" s="164"/>
      <c r="B21" s="159" t="s">
        <v>70</v>
      </c>
      <c r="C21" s="107">
        <v>3220.5999999999995</v>
      </c>
      <c r="D21" s="107">
        <v>4821.8999999999996</v>
      </c>
      <c r="E21" s="107">
        <v>4625.2</v>
      </c>
      <c r="F21" s="107">
        <v>2772.9</v>
      </c>
      <c r="G21" s="107">
        <v>2567.9</v>
      </c>
      <c r="H21" s="107">
        <v>4587.8</v>
      </c>
      <c r="I21" s="107">
        <v>3067.4</v>
      </c>
      <c r="J21" s="107">
        <v>4941.6000000000004</v>
      </c>
      <c r="K21" s="107">
        <v>4981.6000000000004</v>
      </c>
      <c r="L21" s="107">
        <v>4758.2</v>
      </c>
      <c r="M21" s="107">
        <v>5301</v>
      </c>
      <c r="N21" s="107">
        <v>3506.7</v>
      </c>
    </row>
    <row r="22" spans="1:14" x14ac:dyDescent="0.3">
      <c r="A22" s="164"/>
      <c r="B22" s="159" t="s">
        <v>64</v>
      </c>
      <c r="C22" s="107">
        <v>17970.799999999996</v>
      </c>
      <c r="D22" s="107">
        <v>18591</v>
      </c>
      <c r="E22" s="107">
        <v>18072.099999999999</v>
      </c>
      <c r="F22" s="107">
        <v>17842.7</v>
      </c>
      <c r="G22" s="107">
        <v>17712</v>
      </c>
      <c r="H22" s="107">
        <v>17831.400000000001</v>
      </c>
      <c r="I22" s="107">
        <v>18481</v>
      </c>
      <c r="J22" s="107">
        <v>19570.699999999997</v>
      </c>
      <c r="K22" s="107">
        <v>19675.3</v>
      </c>
      <c r="L22" s="107">
        <v>19517</v>
      </c>
      <c r="M22" s="107">
        <v>21498.5</v>
      </c>
      <c r="N22" s="107">
        <v>22446.3</v>
      </c>
    </row>
    <row r="23" spans="1:14" x14ac:dyDescent="0.3">
      <c r="A23" s="164"/>
      <c r="B23" s="159" t="s">
        <v>65</v>
      </c>
      <c r="C23" s="107">
        <v>1422.6</v>
      </c>
      <c r="D23" s="107">
        <v>1469.3</v>
      </c>
      <c r="E23" s="107">
        <v>1327</v>
      </c>
      <c r="F23" s="107">
        <v>1438.8</v>
      </c>
      <c r="G23" s="107">
        <v>1397.6000000000001</v>
      </c>
      <c r="H23" s="107">
        <v>1383.7</v>
      </c>
      <c r="I23" s="107">
        <v>1403.6999999999998</v>
      </c>
      <c r="J23" s="107">
        <v>1285.5</v>
      </c>
      <c r="K23" s="107">
        <v>1260.7</v>
      </c>
      <c r="L23" s="107">
        <v>1202.9000000000001</v>
      </c>
      <c r="M23" s="107">
        <v>1305.9000000000001</v>
      </c>
      <c r="N23" s="107">
        <v>1471.4</v>
      </c>
    </row>
    <row r="24" spans="1:14" x14ac:dyDescent="0.3">
      <c r="A24" s="164"/>
      <c r="B24" s="159" t="s">
        <v>66</v>
      </c>
      <c r="C24" s="107">
        <v>42.9</v>
      </c>
      <c r="D24" s="107">
        <v>54.2</v>
      </c>
      <c r="E24" s="107">
        <v>45.7</v>
      </c>
      <c r="F24" s="107">
        <v>47.4</v>
      </c>
      <c r="G24" s="157" t="s">
        <v>71</v>
      </c>
      <c r="H24" s="157" t="s">
        <v>71</v>
      </c>
      <c r="I24" s="157">
        <v>0</v>
      </c>
      <c r="J24" s="157" t="s">
        <v>71</v>
      </c>
      <c r="K24" s="157" t="s">
        <v>71</v>
      </c>
      <c r="L24" s="157" t="s">
        <v>71</v>
      </c>
      <c r="M24" s="157">
        <v>119.3</v>
      </c>
      <c r="N24" s="157">
        <v>0</v>
      </c>
    </row>
    <row r="25" spans="1:14" x14ac:dyDescent="0.3">
      <c r="A25" s="172"/>
      <c r="B25" s="159" t="s">
        <v>43</v>
      </c>
      <c r="C25" s="134">
        <v>215078.8</v>
      </c>
      <c r="D25" s="134">
        <v>208831.4</v>
      </c>
      <c r="E25" s="134">
        <v>203302</v>
      </c>
      <c r="F25" s="134">
        <v>200232.59999999998</v>
      </c>
      <c r="G25" s="134">
        <v>200865.80000000002</v>
      </c>
      <c r="H25" s="134">
        <v>205872.9</v>
      </c>
      <c r="I25" s="134">
        <v>215744.5</v>
      </c>
      <c r="J25" s="134">
        <v>225696.40000000002</v>
      </c>
      <c r="K25" s="134">
        <v>231413.3</v>
      </c>
      <c r="L25" s="134">
        <v>231769.1</v>
      </c>
      <c r="M25" s="134">
        <v>249473.9</v>
      </c>
      <c r="N25" s="134">
        <v>263407.09999999998</v>
      </c>
    </row>
    <row r="27" spans="1:14" x14ac:dyDescent="0.3">
      <c r="B27" s="125" t="s">
        <v>540</v>
      </c>
    </row>
    <row r="28" spans="1:14" x14ac:dyDescent="0.3">
      <c r="B28" s="125" t="s">
        <v>549</v>
      </c>
    </row>
    <row r="29" spans="1:14" x14ac:dyDescent="0.3">
      <c r="B29" s="192" t="s">
        <v>418</v>
      </c>
    </row>
    <row r="44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D022B-270A-4D64-9529-AEF526BABC4B}">
  <sheetPr codeName="Hoja34"/>
  <dimension ref="A2:N44"/>
  <sheetViews>
    <sheetView showGridLines="0" zoomScale="90" zoomScaleNormal="90" workbookViewId="0">
      <selection activeCell="D9" sqref="D9"/>
    </sheetView>
  </sheetViews>
  <sheetFormatPr baseColWidth="10" defaultColWidth="11.44140625" defaultRowHeight="14.4" x14ac:dyDescent="0.3"/>
  <cols>
    <col min="1" max="1" width="6.109375" style="98" customWidth="1"/>
    <col min="2" max="2" width="31.33203125" style="98" customWidth="1"/>
    <col min="3" max="13" width="8.33203125" style="98" bestFit="1" customWidth="1"/>
    <col min="14" max="16384" width="11.44140625" style="98"/>
  </cols>
  <sheetData>
    <row r="2" spans="1:14" x14ac:dyDescent="0.3">
      <c r="A2" s="97" t="s">
        <v>154</v>
      </c>
    </row>
    <row r="3" spans="1:14" x14ac:dyDescent="0.3">
      <c r="B3" s="181" t="s">
        <v>550</v>
      </c>
    </row>
    <row r="4" spans="1:14" x14ac:dyDescent="0.3">
      <c r="B4" s="100" t="s">
        <v>137</v>
      </c>
    </row>
    <row r="5" spans="1:14" ht="15" thickBot="1" x14ac:dyDescent="0.35">
      <c r="B5" s="100"/>
    </row>
    <row r="6" spans="1:14" ht="15" thickTop="1" x14ac:dyDescent="0.3">
      <c r="A6" s="164"/>
      <c r="B6" s="204" t="s">
        <v>128</v>
      </c>
      <c r="C6" s="185">
        <v>2011</v>
      </c>
      <c r="D6" s="185">
        <v>2012</v>
      </c>
      <c r="E6" s="185">
        <v>2013</v>
      </c>
      <c r="F6" s="185">
        <v>2014</v>
      </c>
      <c r="G6" s="185">
        <v>2015</v>
      </c>
      <c r="H6" s="185">
        <v>2016</v>
      </c>
      <c r="I6" s="185">
        <v>2017</v>
      </c>
      <c r="J6" s="185">
        <v>2018</v>
      </c>
      <c r="K6" s="185">
        <v>2019</v>
      </c>
      <c r="L6" s="185">
        <v>2020</v>
      </c>
      <c r="M6" s="185">
        <v>2021</v>
      </c>
      <c r="N6" s="185">
        <v>2022</v>
      </c>
    </row>
    <row r="7" spans="1:14" x14ac:dyDescent="0.3">
      <c r="A7" s="164"/>
      <c r="B7" s="159" t="s">
        <v>52</v>
      </c>
      <c r="C7" s="107">
        <v>11.825340293882986</v>
      </c>
      <c r="D7" s="107">
        <v>11.802439671428724</v>
      </c>
      <c r="E7" s="107">
        <v>11.8735182142822</v>
      </c>
      <c r="F7" s="107">
        <v>11.802523664977633</v>
      </c>
      <c r="G7" s="107">
        <v>11.708862334951993</v>
      </c>
      <c r="H7" s="107">
        <v>11.230812797604736</v>
      </c>
      <c r="I7" s="107">
        <v>11.329280700087372</v>
      </c>
      <c r="J7" s="107">
        <v>10.958039206651057</v>
      </c>
      <c r="K7" s="107">
        <v>10.747048678706021</v>
      </c>
      <c r="L7" s="107">
        <v>11.178323598788623</v>
      </c>
      <c r="M7" s="107">
        <v>10.825781775167663</v>
      </c>
      <c r="N7" s="107">
        <v>10.826739294422968</v>
      </c>
    </row>
    <row r="8" spans="1:14" x14ac:dyDescent="0.3">
      <c r="A8" s="164"/>
      <c r="B8" s="159" t="s">
        <v>53</v>
      </c>
      <c r="C8" s="107">
        <v>3.0380493102992956</v>
      </c>
      <c r="D8" s="107">
        <v>2.9368188883472506</v>
      </c>
      <c r="E8" s="107">
        <v>2.7220588090623798</v>
      </c>
      <c r="F8" s="107">
        <v>2.6977125602923802</v>
      </c>
      <c r="G8" s="107">
        <v>2.680745054658384</v>
      </c>
      <c r="H8" s="107">
        <v>2.721873544308163</v>
      </c>
      <c r="I8" s="107">
        <v>2.6631965125414556</v>
      </c>
      <c r="J8" s="107">
        <v>2.7135567957663476</v>
      </c>
      <c r="K8" s="107">
        <v>2.7087898577998759</v>
      </c>
      <c r="L8" s="107">
        <v>2.5773496121786725</v>
      </c>
      <c r="M8" s="107">
        <v>2.6749892473721699</v>
      </c>
      <c r="N8" s="107">
        <v>2.7794619051650469</v>
      </c>
    </row>
    <row r="9" spans="1:14" x14ac:dyDescent="0.3">
      <c r="A9" s="164"/>
      <c r="B9" s="159" t="s">
        <v>54</v>
      </c>
      <c r="C9" s="107">
        <v>1.710349881066846</v>
      </c>
      <c r="D9" s="107">
        <v>1.6405578854520919</v>
      </c>
      <c r="E9" s="107">
        <v>1.658616245782137</v>
      </c>
      <c r="F9" s="107">
        <v>1.5556407897615074</v>
      </c>
      <c r="G9" s="107">
        <v>1.4932357822984301</v>
      </c>
      <c r="H9" s="107">
        <v>1.5190440315359623</v>
      </c>
      <c r="I9" s="107">
        <v>1.51290067649465</v>
      </c>
      <c r="J9" s="107">
        <v>1.4759207501759</v>
      </c>
      <c r="K9" s="107">
        <v>1.6044453797599361</v>
      </c>
      <c r="L9" s="107">
        <v>1.4561043728434895</v>
      </c>
      <c r="M9" s="107">
        <v>1.357015703847176</v>
      </c>
      <c r="N9" s="107">
        <v>1.3736531779135797</v>
      </c>
    </row>
    <row r="10" spans="1:14" x14ac:dyDescent="0.3">
      <c r="A10" s="164"/>
      <c r="B10" s="159" t="s">
        <v>67</v>
      </c>
      <c r="C10" s="107">
        <v>0.93328584686170823</v>
      </c>
      <c r="D10" s="107">
        <v>0.9364970976586855</v>
      </c>
      <c r="E10" s="107">
        <v>0.90909090909090906</v>
      </c>
      <c r="F10" s="107">
        <v>0.92192779797095992</v>
      </c>
      <c r="G10" s="107">
        <v>0.89676789179641314</v>
      </c>
      <c r="H10" s="107">
        <v>0.97404757984173718</v>
      </c>
      <c r="I10" s="107">
        <v>1.0215324144995586</v>
      </c>
      <c r="J10" s="107">
        <v>1.1898284598247912</v>
      </c>
      <c r="K10" s="107">
        <v>1.2071043453422947</v>
      </c>
      <c r="L10" s="107">
        <v>1.1980026673098354</v>
      </c>
      <c r="M10" s="107">
        <v>1.2011677373865561</v>
      </c>
      <c r="N10" s="107">
        <v>1.2290860800639012</v>
      </c>
    </row>
    <row r="11" spans="1:14" x14ac:dyDescent="0.3">
      <c r="A11" s="164"/>
      <c r="B11" s="159" t="s">
        <v>55</v>
      </c>
      <c r="C11" s="107">
        <v>1.8114291134226155</v>
      </c>
      <c r="D11" s="107">
        <v>1.8094501114296029</v>
      </c>
      <c r="E11" s="107">
        <v>1.7121326892996627</v>
      </c>
      <c r="F11" s="107">
        <v>1.6519288067976943</v>
      </c>
      <c r="G11" s="107">
        <v>1.5438168169992101</v>
      </c>
      <c r="H11" s="107">
        <v>1.5555714229507622</v>
      </c>
      <c r="I11" s="107">
        <v>1.5574904574624151</v>
      </c>
      <c r="J11" s="107">
        <v>1.5975886190475346</v>
      </c>
      <c r="K11" s="107">
        <v>1.5435586459378092</v>
      </c>
      <c r="L11" s="107">
        <v>1.6087563009909429</v>
      </c>
      <c r="M11" s="107">
        <v>1.6070218167110868</v>
      </c>
      <c r="N11" s="107">
        <v>1.6007920819142689</v>
      </c>
    </row>
    <row r="12" spans="1:14" x14ac:dyDescent="0.3">
      <c r="A12" s="164"/>
      <c r="B12" s="159" t="s">
        <v>56</v>
      </c>
      <c r="C12" s="107">
        <v>0.53445527871645182</v>
      </c>
      <c r="D12" s="107">
        <v>0.96671286023078895</v>
      </c>
      <c r="E12" s="107">
        <v>0.87564313189245557</v>
      </c>
      <c r="F12" s="107">
        <v>0.49782103413729839</v>
      </c>
      <c r="G12" s="107">
        <v>0.88740840899744988</v>
      </c>
      <c r="H12" s="107">
        <v>0.89190952281723335</v>
      </c>
      <c r="I12" s="107">
        <v>0.79872256303173439</v>
      </c>
      <c r="J12" s="107">
        <v>0.81853321541681656</v>
      </c>
      <c r="K12" s="107">
        <v>0.81170788368689284</v>
      </c>
      <c r="L12" s="107">
        <v>0.84553980664376738</v>
      </c>
      <c r="M12" s="107">
        <v>0.8658621202458453</v>
      </c>
      <c r="N12" s="107">
        <v>0.85817732323843976</v>
      </c>
    </row>
    <row r="13" spans="1:14" x14ac:dyDescent="0.3">
      <c r="A13" s="164"/>
      <c r="B13" s="159" t="s">
        <v>57</v>
      </c>
      <c r="C13" s="107">
        <v>4.5257831083305282</v>
      </c>
      <c r="D13" s="107">
        <v>4.5715826259844068</v>
      </c>
      <c r="E13" s="107">
        <v>4.359179939203746</v>
      </c>
      <c r="F13" s="107">
        <v>4.4222069732900637</v>
      </c>
      <c r="G13" s="107">
        <v>4.4211607949187961</v>
      </c>
      <c r="H13" s="107">
        <v>4.3101836132876157</v>
      </c>
      <c r="I13" s="107">
        <v>4.3935303101585443</v>
      </c>
      <c r="J13" s="107">
        <v>4.4200527788657675</v>
      </c>
      <c r="K13" s="107">
        <v>4.5799874078110463</v>
      </c>
      <c r="L13" s="107">
        <v>4.5537131567581701</v>
      </c>
      <c r="M13" s="107">
        <v>4.4564180862206433</v>
      </c>
      <c r="N13" s="107">
        <v>4.4421733506803731</v>
      </c>
    </row>
    <row r="14" spans="1:14" x14ac:dyDescent="0.3">
      <c r="A14" s="164"/>
      <c r="B14" s="159" t="s">
        <v>68</v>
      </c>
      <c r="C14" s="107">
        <v>1.3030108034822585</v>
      </c>
      <c r="D14" s="107">
        <v>1.5179709564749364</v>
      </c>
      <c r="E14" s="107">
        <v>1.3658990073880237</v>
      </c>
      <c r="F14" s="107">
        <v>1.4024189867184467</v>
      </c>
      <c r="G14" s="107">
        <v>1.4129334112626442</v>
      </c>
      <c r="H14" s="107">
        <v>1.5299245311063283</v>
      </c>
      <c r="I14" s="107">
        <v>1.4516708421303901</v>
      </c>
      <c r="J14" s="107">
        <v>1.4029023059295584</v>
      </c>
      <c r="K14" s="107">
        <v>1.4558800207248246</v>
      </c>
      <c r="L14" s="107">
        <v>1.5125398510845491</v>
      </c>
      <c r="M14" s="107">
        <v>1.5484184918743003</v>
      </c>
      <c r="N14" s="107">
        <v>1.6906150213870468</v>
      </c>
    </row>
    <row r="15" spans="1:14" x14ac:dyDescent="0.3">
      <c r="A15" s="164"/>
      <c r="B15" s="159" t="s">
        <v>58</v>
      </c>
      <c r="C15" s="107">
        <v>20.669401168315986</v>
      </c>
      <c r="D15" s="107">
        <v>21.290620088741445</v>
      </c>
      <c r="E15" s="107">
        <v>21.891668552203125</v>
      </c>
      <c r="F15" s="107">
        <v>21.923702733720688</v>
      </c>
      <c r="G15" s="107">
        <v>22.316491906536601</v>
      </c>
      <c r="H15" s="107">
        <v>22.631633400996442</v>
      </c>
      <c r="I15" s="107">
        <v>22.504582967352587</v>
      </c>
      <c r="J15" s="107">
        <v>22.96465517394163</v>
      </c>
      <c r="K15" s="107">
        <v>22.529949661493099</v>
      </c>
      <c r="L15" s="107">
        <v>21.908140472565151</v>
      </c>
      <c r="M15" s="107">
        <v>22.410119856225442</v>
      </c>
      <c r="N15" s="107">
        <v>22.311965015369747</v>
      </c>
    </row>
    <row r="16" spans="1:14" x14ac:dyDescent="0.3">
      <c r="A16" s="164"/>
      <c r="B16" s="159" t="s">
        <v>69</v>
      </c>
      <c r="C16" s="107">
        <v>9.2824583362005004</v>
      </c>
      <c r="D16" s="107">
        <v>9.0452872508636162</v>
      </c>
      <c r="E16" s="107">
        <v>9.113387964702758</v>
      </c>
      <c r="F16" s="107">
        <v>9.3085241863712511</v>
      </c>
      <c r="G16" s="107">
        <v>8.9640446507070877</v>
      </c>
      <c r="H16" s="107">
        <v>9.1032865423278153</v>
      </c>
      <c r="I16" s="107">
        <v>8.8664600951588586</v>
      </c>
      <c r="J16" s="107">
        <v>8.5539246527636248</v>
      </c>
      <c r="K16" s="107">
        <v>8.9331512060888461</v>
      </c>
      <c r="L16" s="107">
        <v>8.8917375094436668</v>
      </c>
      <c r="M16" s="107">
        <v>8.8522687142823351</v>
      </c>
      <c r="N16" s="107">
        <v>8.7140399784212335</v>
      </c>
    </row>
    <row r="17" spans="1:14" x14ac:dyDescent="0.3">
      <c r="A17" s="164"/>
      <c r="B17" s="159" t="s">
        <v>60</v>
      </c>
      <c r="C17" s="107">
        <v>0.49070387225519208</v>
      </c>
      <c r="D17" s="107">
        <v>1.0182376788165</v>
      </c>
      <c r="E17" s="107">
        <v>1.0426360783464992</v>
      </c>
      <c r="F17" s="107">
        <v>0.95219260000619277</v>
      </c>
      <c r="G17" s="107">
        <v>0.98458771976115389</v>
      </c>
      <c r="H17" s="107">
        <v>0.9160020575801866</v>
      </c>
      <c r="I17" s="107">
        <v>0.4693514782532115</v>
      </c>
      <c r="J17" s="107">
        <v>0.97117189286138361</v>
      </c>
      <c r="K17" s="107">
        <v>1.1111720890718035</v>
      </c>
      <c r="L17" s="107">
        <v>1.1420849457498863</v>
      </c>
      <c r="M17" s="107">
        <v>1.1088534712448879</v>
      </c>
      <c r="N17" s="107">
        <v>0.55101020435667836</v>
      </c>
    </row>
    <row r="18" spans="1:14" x14ac:dyDescent="0.3">
      <c r="A18" s="164"/>
      <c r="B18" s="159" t="s">
        <v>61</v>
      </c>
      <c r="C18" s="107">
        <v>4.0014171550148134</v>
      </c>
      <c r="D18" s="107">
        <v>4.5536255563100179</v>
      </c>
      <c r="E18" s="107">
        <v>4.6165310720012593</v>
      </c>
      <c r="F18" s="107">
        <v>4.6970872874846563</v>
      </c>
      <c r="G18" s="107">
        <v>4.4993224331867347</v>
      </c>
      <c r="H18" s="107">
        <v>4.5498460457884446</v>
      </c>
      <c r="I18" s="107">
        <v>4.7582209511714089</v>
      </c>
      <c r="J18" s="107">
        <v>4.7101327269730477</v>
      </c>
      <c r="K18" s="107">
        <v>4.7902173297731814</v>
      </c>
      <c r="L18" s="107">
        <v>4.6485920685716948</v>
      </c>
      <c r="M18" s="107">
        <v>4.5591141999223161</v>
      </c>
      <c r="N18" s="107">
        <v>4.6883702071812046</v>
      </c>
    </row>
    <row r="19" spans="1:14" x14ac:dyDescent="0.3">
      <c r="A19" s="164"/>
      <c r="B19" s="159" t="s">
        <v>62</v>
      </c>
      <c r="C19" s="107">
        <v>23.762825531851583</v>
      </c>
      <c r="D19" s="107">
        <v>23.355012704028226</v>
      </c>
      <c r="E19" s="107">
        <v>23.418067702236083</v>
      </c>
      <c r="F19" s="107">
        <v>23.204563093122704</v>
      </c>
      <c r="G19" s="107">
        <v>23.577134584384197</v>
      </c>
      <c r="H19" s="107">
        <v>23.65590614403353</v>
      </c>
      <c r="I19" s="107">
        <v>23.933031896525751</v>
      </c>
      <c r="J19" s="107">
        <v>24.024175839756413</v>
      </c>
      <c r="K19" s="107">
        <v>24.002596220701232</v>
      </c>
      <c r="L19" s="107">
        <v>24.667395265374029</v>
      </c>
      <c r="M19" s="107">
        <v>24.498234083805961</v>
      </c>
      <c r="N19" s="107">
        <v>24.475422264623848</v>
      </c>
    </row>
    <row r="20" spans="1:14" x14ac:dyDescent="0.3">
      <c r="A20" s="164"/>
      <c r="B20" s="159" t="s">
        <v>63</v>
      </c>
      <c r="C20" s="107">
        <v>2.3010171155874035</v>
      </c>
      <c r="D20" s="107">
        <v>2.6141183749187147</v>
      </c>
      <c r="E20" s="107">
        <v>2.602138690224395</v>
      </c>
      <c r="F20" s="107">
        <v>2.7030563454702183</v>
      </c>
      <c r="G20" s="107">
        <v>2.8084920379676377</v>
      </c>
      <c r="H20" s="107">
        <v>2.8213038238641417</v>
      </c>
      <c r="I20" s="107">
        <v>1.2377140552829853</v>
      </c>
      <c r="J20" s="107">
        <v>2.7242791643996092</v>
      </c>
      <c r="K20" s="107">
        <v>2.7309147745613584</v>
      </c>
      <c r="L20" s="107">
        <v>2.7652521410317421</v>
      </c>
      <c r="M20" s="107">
        <v>2.721006085205707</v>
      </c>
      <c r="N20" s="107">
        <v>2.7190990675649971</v>
      </c>
    </row>
    <row r="21" spans="1:14" x14ac:dyDescent="0.3">
      <c r="A21" s="164"/>
      <c r="B21" s="159" t="s">
        <v>70</v>
      </c>
      <c r="C21" s="107">
        <v>1.4974046721480683</v>
      </c>
      <c r="D21" s="107">
        <v>2.3089918470115123</v>
      </c>
      <c r="E21" s="107">
        <v>2.2750391043865772</v>
      </c>
      <c r="F21" s="107">
        <v>1.3848394317408856</v>
      </c>
      <c r="G21" s="107">
        <v>1.2784157382690333</v>
      </c>
      <c r="H21" s="107">
        <v>2.2284623182555841</v>
      </c>
      <c r="I21" s="107">
        <v>1.4217743673651009</v>
      </c>
      <c r="J21" s="107">
        <v>2.1894899519886004</v>
      </c>
      <c r="K21" s="107">
        <v>2.152685260527377</v>
      </c>
      <c r="L21" s="107">
        <v>2.0529915333838722</v>
      </c>
      <c r="M21" s="107">
        <v>2.1248715797524311</v>
      </c>
      <c r="N21" s="107">
        <v>1.3312852994471296</v>
      </c>
    </row>
    <row r="22" spans="1:14" x14ac:dyDescent="0.3">
      <c r="A22" s="164"/>
      <c r="B22" s="159" t="s">
        <v>64</v>
      </c>
      <c r="C22" s="107">
        <v>8.3554492585973126</v>
      </c>
      <c r="D22" s="107">
        <v>8.9023968617746174</v>
      </c>
      <c r="E22" s="107">
        <v>8.8892878574731196</v>
      </c>
      <c r="F22" s="107">
        <v>8.9109865226741309</v>
      </c>
      <c r="G22" s="107">
        <v>8.8178276242147735</v>
      </c>
      <c r="H22" s="107">
        <v>8.6613633945992898</v>
      </c>
      <c r="I22" s="107">
        <v>8.5661511649196154</v>
      </c>
      <c r="J22" s="107">
        <v>8.67125040541187</v>
      </c>
      <c r="K22" s="107">
        <v>8.5022338819765331</v>
      </c>
      <c r="L22" s="107">
        <v>8.420880954363632</v>
      </c>
      <c r="M22" s="107">
        <v>8.6175347401070823</v>
      </c>
      <c r="N22" s="107">
        <v>8.521524286930763</v>
      </c>
    </row>
    <row r="23" spans="1:14" x14ac:dyDescent="0.3">
      <c r="A23" s="164"/>
      <c r="B23" s="159" t="s">
        <v>65</v>
      </c>
      <c r="C23" s="107">
        <v>0.66143199608701553</v>
      </c>
      <c r="D23" s="107">
        <v>0.70358193260208957</v>
      </c>
      <c r="E23" s="107">
        <v>0.65272353444629172</v>
      </c>
      <c r="F23" s="107">
        <v>0.71856430970780982</v>
      </c>
      <c r="G23" s="107">
        <v>0.69578793403356864</v>
      </c>
      <c r="H23" s="107">
        <v>0.67211371676408116</v>
      </c>
      <c r="I23" s="107">
        <v>0.65063072291530011</v>
      </c>
      <c r="J23" s="107">
        <v>0.56957044950650515</v>
      </c>
      <c r="K23" s="107">
        <v>0.5447828625234592</v>
      </c>
      <c r="L23" s="107">
        <v>0.51900792642332394</v>
      </c>
      <c r="M23" s="107">
        <v>0.52346157253323899</v>
      </c>
      <c r="N23" s="107">
        <v>0.55860301411769098</v>
      </c>
    </row>
    <row r="24" spans="1:14" x14ac:dyDescent="0.3">
      <c r="A24" s="164"/>
      <c r="B24" s="159" t="s">
        <v>66</v>
      </c>
      <c r="C24" s="107">
        <v>1.9946177865972844E-2</v>
      </c>
      <c r="D24" s="107">
        <v>2.5953951369382194E-2</v>
      </c>
      <c r="E24" s="107">
        <v>2.2478873793666566E-2</v>
      </c>
      <c r="F24" s="107">
        <v>2.3672468918647615E-2</v>
      </c>
      <c r="G24" s="157" t="s">
        <v>71</v>
      </c>
      <c r="H24" s="157" t="s">
        <v>71</v>
      </c>
      <c r="I24" s="157">
        <v>0</v>
      </c>
      <c r="J24" s="157" t="s">
        <v>71</v>
      </c>
      <c r="K24" s="157" t="s">
        <v>71</v>
      </c>
      <c r="L24" s="157" t="s">
        <v>71</v>
      </c>
      <c r="M24" s="107">
        <v>4.782063374164592E-2</v>
      </c>
      <c r="N24" s="107">
        <v>0</v>
      </c>
    </row>
    <row r="25" spans="1:14" x14ac:dyDescent="0.3">
      <c r="A25" s="172"/>
      <c r="B25" s="159" t="s">
        <v>43</v>
      </c>
      <c r="C25" s="134">
        <v>100</v>
      </c>
      <c r="D25" s="134">
        <v>100</v>
      </c>
      <c r="E25" s="134">
        <v>100</v>
      </c>
      <c r="F25" s="134">
        <v>100</v>
      </c>
      <c r="G25" s="134">
        <v>100</v>
      </c>
      <c r="H25" s="134">
        <v>100</v>
      </c>
      <c r="I25" s="134">
        <v>100</v>
      </c>
      <c r="J25" s="134">
        <v>100</v>
      </c>
      <c r="K25" s="134">
        <v>100</v>
      </c>
      <c r="L25" s="134">
        <v>100</v>
      </c>
      <c r="M25" s="134">
        <v>100</v>
      </c>
      <c r="N25" s="134">
        <v>100</v>
      </c>
    </row>
    <row r="27" spans="1:14" x14ac:dyDescent="0.3">
      <c r="B27" s="125" t="s">
        <v>540</v>
      </c>
    </row>
    <row r="28" spans="1:14" x14ac:dyDescent="0.3">
      <c r="B28" s="125" t="s">
        <v>549</v>
      </c>
    </row>
    <row r="29" spans="1:14" x14ac:dyDescent="0.3">
      <c r="B29" s="192" t="s">
        <v>418</v>
      </c>
    </row>
    <row r="44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6CF96-3072-48E0-88B9-2517BA921EB8}">
  <sheetPr codeName="Hoja36"/>
  <dimension ref="A2:N44"/>
  <sheetViews>
    <sheetView showGridLines="0" zoomScaleNormal="100" workbookViewId="0">
      <selection activeCell="C1" sqref="C1:C1048576"/>
    </sheetView>
  </sheetViews>
  <sheetFormatPr baseColWidth="10" defaultColWidth="11.44140625" defaultRowHeight="14.4" x14ac:dyDescent="0.3"/>
  <cols>
    <col min="1" max="1" width="5.88671875" style="98" bestFit="1" customWidth="1"/>
    <col min="2" max="2" width="29.44140625" style="98" customWidth="1"/>
    <col min="3" max="13" width="12.6640625" style="98" bestFit="1" customWidth="1"/>
    <col min="14" max="15" width="11.44140625" style="98"/>
    <col min="16" max="16" width="29.109375" style="98" bestFit="1" customWidth="1"/>
    <col min="17" max="16384" width="11.44140625" style="98"/>
  </cols>
  <sheetData>
    <row r="2" spans="1:14" x14ac:dyDescent="0.3">
      <c r="A2" s="97" t="s">
        <v>155</v>
      </c>
    </row>
    <row r="3" spans="1:14" x14ac:dyDescent="0.3">
      <c r="B3" s="181" t="s">
        <v>553</v>
      </c>
    </row>
    <row r="4" spans="1:14" x14ac:dyDescent="0.3">
      <c r="B4" s="100" t="s">
        <v>153</v>
      </c>
    </row>
    <row r="5" spans="1:14" ht="15" thickBot="1" x14ac:dyDescent="0.35">
      <c r="B5" s="100"/>
    </row>
    <row r="6" spans="1:14" ht="39.75" customHeight="1" thickTop="1" x14ac:dyDescent="0.3">
      <c r="A6" s="164"/>
      <c r="B6" s="204" t="s">
        <v>128</v>
      </c>
      <c r="C6" s="185">
        <v>2011</v>
      </c>
      <c r="D6" s="185">
        <v>2012</v>
      </c>
      <c r="E6" s="185">
        <v>2013</v>
      </c>
      <c r="F6" s="185">
        <v>2014</v>
      </c>
      <c r="G6" s="185">
        <v>2015</v>
      </c>
      <c r="H6" s="185">
        <v>2016</v>
      </c>
      <c r="I6" s="185">
        <v>2017</v>
      </c>
      <c r="J6" s="185">
        <v>2018</v>
      </c>
      <c r="K6" s="185">
        <v>2019</v>
      </c>
      <c r="L6" s="185">
        <v>2020</v>
      </c>
      <c r="M6" s="185">
        <v>2021</v>
      </c>
      <c r="N6" s="185">
        <v>2022</v>
      </c>
    </row>
    <row r="7" spans="1:14" x14ac:dyDescent="0.3">
      <c r="A7" s="164"/>
      <c r="B7" s="159" t="s">
        <v>52</v>
      </c>
      <c r="C7" s="107">
        <v>14609.3</v>
      </c>
      <c r="D7" s="107">
        <v>14280.2</v>
      </c>
      <c r="E7" s="107">
        <v>13868.1</v>
      </c>
      <c r="F7" s="107">
        <v>13317.9</v>
      </c>
      <c r="G7" s="107">
        <v>13507</v>
      </c>
      <c r="H7" s="107">
        <v>13208.900000000001</v>
      </c>
      <c r="I7" s="107">
        <v>13919.1</v>
      </c>
      <c r="J7" s="107">
        <v>14347.4</v>
      </c>
      <c r="K7" s="107">
        <v>14522.6</v>
      </c>
      <c r="L7" s="107">
        <v>15093.4</v>
      </c>
      <c r="M7" s="107">
        <v>15528.8</v>
      </c>
      <c r="N7" s="107">
        <v>16704.2</v>
      </c>
    </row>
    <row r="8" spans="1:14" x14ac:dyDescent="0.3">
      <c r="A8" s="164"/>
      <c r="B8" s="159" t="s">
        <v>53</v>
      </c>
      <c r="C8" s="107">
        <v>4461.8</v>
      </c>
      <c r="D8" s="107">
        <v>4093.6000000000004</v>
      </c>
      <c r="E8" s="107">
        <v>3699</v>
      </c>
      <c r="F8" s="107">
        <v>3671</v>
      </c>
      <c r="G8" s="107">
        <v>3556.2999999999997</v>
      </c>
      <c r="H8" s="107">
        <v>3792.4</v>
      </c>
      <c r="I8" s="107">
        <v>3891.3</v>
      </c>
      <c r="J8" s="107">
        <v>4049.1</v>
      </c>
      <c r="K8" s="107">
        <v>4165.3</v>
      </c>
      <c r="L8" s="107">
        <v>3969.9</v>
      </c>
      <c r="M8" s="107">
        <v>4357.2</v>
      </c>
      <c r="N8" s="107">
        <v>4492.3</v>
      </c>
    </row>
    <row r="9" spans="1:14" x14ac:dyDescent="0.3">
      <c r="A9" s="164"/>
      <c r="B9" s="159" t="s">
        <v>54</v>
      </c>
      <c r="C9" s="107">
        <v>2478.3000000000002</v>
      </c>
      <c r="D9" s="107">
        <v>2270.9000000000005</v>
      </c>
      <c r="E9" s="107">
        <v>2235</v>
      </c>
      <c r="F9" s="107">
        <v>2032.2000000000003</v>
      </c>
      <c r="G9" s="107">
        <v>2029</v>
      </c>
      <c r="H9" s="107">
        <v>2077.2000000000003</v>
      </c>
      <c r="I9" s="107">
        <v>2224.5</v>
      </c>
      <c r="J9" s="107">
        <v>2299.6999999999998</v>
      </c>
      <c r="K9" s="107">
        <v>2632.9</v>
      </c>
      <c r="L9" s="107">
        <v>2333</v>
      </c>
      <c r="M9" s="107">
        <v>2391.5</v>
      </c>
      <c r="N9" s="107">
        <v>2408.3000000000002</v>
      </c>
    </row>
    <row r="10" spans="1:14" x14ac:dyDescent="0.3">
      <c r="A10" s="164"/>
      <c r="B10" s="159" t="s">
        <v>67</v>
      </c>
      <c r="C10" s="107">
        <v>1442</v>
      </c>
      <c r="D10" s="107">
        <v>1426.9</v>
      </c>
      <c r="E10" s="107">
        <v>1390.9</v>
      </c>
      <c r="F10" s="107">
        <v>1461.9</v>
      </c>
      <c r="G10" s="107">
        <v>1346.6</v>
      </c>
      <c r="H10" s="107">
        <v>1538.7</v>
      </c>
      <c r="I10" s="107">
        <v>1666.1</v>
      </c>
      <c r="J10" s="107">
        <v>1902.4</v>
      </c>
      <c r="K10" s="107">
        <v>1965.7</v>
      </c>
      <c r="L10" s="107">
        <v>1984.3</v>
      </c>
      <c r="M10" s="107">
        <v>2244</v>
      </c>
      <c r="N10" s="107">
        <v>2187.3000000000002</v>
      </c>
    </row>
    <row r="11" spans="1:14" x14ac:dyDescent="0.3">
      <c r="A11" s="164"/>
      <c r="B11" s="159" t="s">
        <v>55</v>
      </c>
      <c r="C11" s="107">
        <v>2700.9</v>
      </c>
      <c r="D11" s="107">
        <v>2751.2</v>
      </c>
      <c r="E11" s="107">
        <v>2543.1999999999998</v>
      </c>
      <c r="F11" s="107">
        <v>2447</v>
      </c>
      <c r="G11" s="107">
        <v>2147.4</v>
      </c>
      <c r="H11" s="107">
        <v>2248</v>
      </c>
      <c r="I11" s="107">
        <v>2324.4</v>
      </c>
      <c r="J11" s="107">
        <v>2487.4</v>
      </c>
      <c r="K11" s="107">
        <v>2573.5</v>
      </c>
      <c r="L11" s="107">
        <v>2668.6</v>
      </c>
      <c r="M11" s="107">
        <v>2946.6</v>
      </c>
      <c r="N11" s="107">
        <v>2811.9</v>
      </c>
    </row>
    <row r="12" spans="1:14" x14ac:dyDescent="0.3">
      <c r="A12" s="164"/>
      <c r="B12" s="159" t="s">
        <v>56</v>
      </c>
      <c r="C12" s="107">
        <v>1284.2</v>
      </c>
      <c r="D12" s="107">
        <v>1196.5999999999999</v>
      </c>
      <c r="E12" s="107">
        <v>1070.7</v>
      </c>
      <c r="F12" s="107">
        <v>1035.5</v>
      </c>
      <c r="G12" s="107">
        <v>1098.5</v>
      </c>
      <c r="H12" s="107">
        <v>778.5</v>
      </c>
      <c r="I12" s="107">
        <v>1082.2</v>
      </c>
      <c r="J12" s="107">
        <v>1183.8999999999999</v>
      </c>
      <c r="K12" s="107">
        <v>1239</v>
      </c>
      <c r="L12" s="107">
        <v>1305.0999999999999</v>
      </c>
      <c r="M12" s="107">
        <v>1382.3</v>
      </c>
      <c r="N12" s="107">
        <v>1437</v>
      </c>
    </row>
    <row r="13" spans="1:14" x14ac:dyDescent="0.3">
      <c r="A13" s="164"/>
      <c r="B13" s="159" t="s">
        <v>57</v>
      </c>
      <c r="C13" s="107">
        <v>6128.5</v>
      </c>
      <c r="D13" s="107">
        <v>5975.4</v>
      </c>
      <c r="E13" s="107">
        <v>5809.2</v>
      </c>
      <c r="F13" s="107">
        <v>5721</v>
      </c>
      <c r="G13" s="107">
        <v>5916.7999999999993</v>
      </c>
      <c r="H13" s="107">
        <v>5836.6</v>
      </c>
      <c r="I13" s="107">
        <v>6191.2</v>
      </c>
      <c r="J13" s="107">
        <v>6435.9</v>
      </c>
      <c r="K13" s="107">
        <v>6646.5</v>
      </c>
      <c r="L13" s="107">
        <v>6869.3</v>
      </c>
      <c r="M13" s="107">
        <v>7218.2</v>
      </c>
      <c r="N13" s="107">
        <v>7656.4</v>
      </c>
    </row>
    <row r="14" spans="1:14" x14ac:dyDescent="0.3">
      <c r="A14" s="164"/>
      <c r="B14" s="159" t="s">
        <v>68</v>
      </c>
      <c r="C14" s="107">
        <v>1960.9</v>
      </c>
      <c r="D14" s="107">
        <v>1740.1</v>
      </c>
      <c r="E14" s="107">
        <v>1430.3</v>
      </c>
      <c r="F14" s="107">
        <v>1530.7</v>
      </c>
      <c r="G14" s="107">
        <v>1463.3</v>
      </c>
      <c r="H14" s="107">
        <v>1016.6999999999999</v>
      </c>
      <c r="I14" s="107">
        <v>1747.5</v>
      </c>
      <c r="J14" s="107">
        <v>1641.9</v>
      </c>
      <c r="K14" s="107">
        <v>1746.4</v>
      </c>
      <c r="L14" s="107">
        <v>1811.5</v>
      </c>
      <c r="M14" s="107">
        <v>1976</v>
      </c>
      <c r="N14" s="107">
        <v>1992</v>
      </c>
    </row>
    <row r="15" spans="1:14" x14ac:dyDescent="0.3">
      <c r="A15" s="164"/>
      <c r="B15" s="159" t="s">
        <v>58</v>
      </c>
      <c r="C15" s="107">
        <v>25474.1</v>
      </c>
      <c r="D15" s="107">
        <v>25520.400000000001</v>
      </c>
      <c r="E15" s="107">
        <v>25503.4</v>
      </c>
      <c r="F15" s="107">
        <v>25474</v>
      </c>
      <c r="G15" s="107">
        <v>26402.5</v>
      </c>
      <c r="H15" s="107">
        <v>27544.1</v>
      </c>
      <c r="I15" s="107">
        <v>28921.7</v>
      </c>
      <c r="J15" s="107">
        <v>30391</v>
      </c>
      <c r="K15" s="107">
        <v>30331.200000000001</v>
      </c>
      <c r="L15" s="107">
        <v>30159.5</v>
      </c>
      <c r="M15" s="107">
        <v>31593.4</v>
      </c>
      <c r="N15" s="107">
        <v>33478.400000000001</v>
      </c>
    </row>
    <row r="16" spans="1:14" x14ac:dyDescent="0.3">
      <c r="A16" s="164"/>
      <c r="B16" s="159" t="s">
        <v>69</v>
      </c>
      <c r="C16" s="107">
        <v>12246.9</v>
      </c>
      <c r="D16" s="107">
        <v>11652.9</v>
      </c>
      <c r="E16" s="107">
        <v>11174.2</v>
      </c>
      <c r="F16" s="107">
        <v>11357.7</v>
      </c>
      <c r="G16" s="107">
        <v>10948.5</v>
      </c>
      <c r="H16" s="107">
        <v>11606</v>
      </c>
      <c r="I16" s="107">
        <v>11825.1</v>
      </c>
      <c r="J16" s="107">
        <v>12158.900000000001</v>
      </c>
      <c r="K16" s="107">
        <v>13047.7</v>
      </c>
      <c r="L16" s="107">
        <v>13045.8</v>
      </c>
      <c r="M16" s="107">
        <v>13934.5</v>
      </c>
      <c r="N16" s="107">
        <v>14311.4</v>
      </c>
    </row>
    <row r="17" spans="1:14" x14ac:dyDescent="0.3">
      <c r="A17" s="164"/>
      <c r="B17" s="159" t="s">
        <v>60</v>
      </c>
      <c r="C17" s="107">
        <v>1345.4</v>
      </c>
      <c r="D17" s="107">
        <v>1264.8</v>
      </c>
      <c r="E17" s="107">
        <v>1293.5999999999999</v>
      </c>
      <c r="F17" s="107">
        <v>1236</v>
      </c>
      <c r="G17" s="107">
        <v>1299.1000000000001</v>
      </c>
      <c r="H17" s="107">
        <v>378.79999999999995</v>
      </c>
      <c r="I17" s="107">
        <v>1340.9</v>
      </c>
      <c r="J17" s="107">
        <v>1427.3</v>
      </c>
      <c r="K17" s="107">
        <v>1878.1</v>
      </c>
      <c r="L17" s="107">
        <v>1863.5</v>
      </c>
      <c r="M17" s="107">
        <v>1867.7</v>
      </c>
      <c r="N17" s="107">
        <v>1994.2</v>
      </c>
    </row>
    <row r="18" spans="1:14" x14ac:dyDescent="0.3">
      <c r="A18" s="164"/>
      <c r="B18" s="159" t="s">
        <v>61</v>
      </c>
      <c r="C18" s="107">
        <v>6224.5</v>
      </c>
      <c r="D18" s="107">
        <v>5443.4</v>
      </c>
      <c r="E18" s="107">
        <v>5396.8</v>
      </c>
      <c r="F18" s="107">
        <v>5472.5</v>
      </c>
      <c r="G18" s="107">
        <v>5368.3</v>
      </c>
      <c r="H18" s="107">
        <v>5782.5</v>
      </c>
      <c r="I18" s="107">
        <v>6127.5</v>
      </c>
      <c r="J18" s="107">
        <v>6529.9000000000005</v>
      </c>
      <c r="K18" s="107">
        <v>6724</v>
      </c>
      <c r="L18" s="107">
        <v>6919.6</v>
      </c>
      <c r="M18" s="107">
        <v>7459.1</v>
      </c>
      <c r="N18" s="107">
        <v>7984.9</v>
      </c>
    </row>
    <row r="19" spans="1:14" x14ac:dyDescent="0.3">
      <c r="A19" s="164"/>
      <c r="B19" s="159" t="s">
        <v>62</v>
      </c>
      <c r="C19" s="107">
        <v>30441.599999999999</v>
      </c>
      <c r="D19" s="107">
        <v>29402</v>
      </c>
      <c r="E19" s="107">
        <v>28631.200000000001</v>
      </c>
      <c r="F19" s="107">
        <v>28371.300000000003</v>
      </c>
      <c r="G19" s="107">
        <v>28202</v>
      </c>
      <c r="H19" s="107">
        <v>29287.300000000003</v>
      </c>
      <c r="I19" s="107">
        <v>31673.5</v>
      </c>
      <c r="J19" s="107">
        <v>34016</v>
      </c>
      <c r="K19" s="107">
        <v>35049.9</v>
      </c>
      <c r="L19" s="107">
        <v>35710.6</v>
      </c>
      <c r="M19" s="107">
        <v>38143.199999999997</v>
      </c>
      <c r="N19" s="107">
        <v>40576.400000000001</v>
      </c>
    </row>
    <row r="20" spans="1:14" x14ac:dyDescent="0.3">
      <c r="A20" s="164"/>
      <c r="B20" s="159" t="s">
        <v>63</v>
      </c>
      <c r="C20" s="107">
        <v>4065.5</v>
      </c>
      <c r="D20" s="107">
        <v>3850.5</v>
      </c>
      <c r="E20" s="107">
        <v>3710.6</v>
      </c>
      <c r="F20" s="107">
        <v>3622.3</v>
      </c>
      <c r="G20" s="107">
        <v>3705.2999999999997</v>
      </c>
      <c r="H20" s="107">
        <v>3822.7</v>
      </c>
      <c r="I20" s="107">
        <v>3898.7</v>
      </c>
      <c r="J20" s="107">
        <v>4051.7999999999997</v>
      </c>
      <c r="K20" s="107">
        <v>4217.5</v>
      </c>
      <c r="L20" s="107">
        <v>4293.3999999999996</v>
      </c>
      <c r="M20" s="107">
        <v>4559.8999999999996</v>
      </c>
      <c r="N20" s="107">
        <v>4631.2</v>
      </c>
    </row>
    <row r="21" spans="1:14" x14ac:dyDescent="0.3">
      <c r="A21" s="164"/>
      <c r="B21" s="159" t="s">
        <v>70</v>
      </c>
      <c r="C21" s="107">
        <v>3282.7</v>
      </c>
      <c r="D21" s="107">
        <v>3172.6</v>
      </c>
      <c r="E21" s="107">
        <v>2993.5</v>
      </c>
      <c r="F21" s="107">
        <v>2973.2</v>
      </c>
      <c r="G21" s="107">
        <v>1441.6</v>
      </c>
      <c r="H21" s="107">
        <v>1711.7999999999997</v>
      </c>
      <c r="I21" s="107">
        <v>3050.7</v>
      </c>
      <c r="J21" s="107">
        <v>3077.3</v>
      </c>
      <c r="K21" s="107">
        <v>3024.3</v>
      </c>
      <c r="L21" s="107">
        <v>2858.2</v>
      </c>
      <c r="M21" s="107">
        <v>3163.3</v>
      </c>
      <c r="N21" s="107">
        <v>3264.4</v>
      </c>
    </row>
    <row r="22" spans="1:14" x14ac:dyDescent="0.3">
      <c r="A22" s="164"/>
      <c r="B22" s="159" t="s">
        <v>64</v>
      </c>
      <c r="C22" s="107">
        <v>11212.4</v>
      </c>
      <c r="D22" s="107">
        <v>11801.400000000001</v>
      </c>
      <c r="E22" s="107">
        <v>11635</v>
      </c>
      <c r="F22" s="107">
        <v>11622.8</v>
      </c>
      <c r="G22" s="107">
        <v>11523.8</v>
      </c>
      <c r="H22" s="107">
        <v>11747.9</v>
      </c>
      <c r="I22" s="107">
        <v>12460.2</v>
      </c>
      <c r="J22" s="107">
        <v>13201.399999999998</v>
      </c>
      <c r="K22" s="107">
        <v>13309.6</v>
      </c>
      <c r="L22" s="107">
        <v>13627.3</v>
      </c>
      <c r="M22" s="107">
        <v>14427.1</v>
      </c>
      <c r="N22" s="107">
        <v>14733.1</v>
      </c>
    </row>
    <row r="23" spans="1:14" x14ac:dyDescent="0.3">
      <c r="A23" s="164"/>
      <c r="B23" s="159" t="s">
        <v>65</v>
      </c>
      <c r="C23" s="107">
        <v>844.9</v>
      </c>
      <c r="D23" s="107">
        <v>900.40000000000009</v>
      </c>
      <c r="E23" s="107">
        <v>798.7</v>
      </c>
      <c r="F23" s="107">
        <v>851.49999999999989</v>
      </c>
      <c r="G23" s="107">
        <v>808.90000000000009</v>
      </c>
      <c r="H23" s="107">
        <v>909.2</v>
      </c>
      <c r="I23" s="107">
        <v>805.5</v>
      </c>
      <c r="J23" s="107">
        <v>817.7</v>
      </c>
      <c r="K23" s="107">
        <v>798.2</v>
      </c>
      <c r="L23" s="107">
        <v>785.7</v>
      </c>
      <c r="M23" s="107">
        <v>840.8</v>
      </c>
      <c r="N23" s="107">
        <v>985.9</v>
      </c>
    </row>
    <row r="24" spans="1:14" x14ac:dyDescent="0.3">
      <c r="A24" s="164"/>
      <c r="B24" s="159" t="s">
        <v>66</v>
      </c>
      <c r="C24" s="107">
        <v>30.9</v>
      </c>
      <c r="D24" s="107">
        <v>34.4</v>
      </c>
      <c r="E24" s="107">
        <v>41.3</v>
      </c>
      <c r="F24" s="107">
        <v>36.799999999999997</v>
      </c>
      <c r="G24" s="157" t="s">
        <v>71</v>
      </c>
      <c r="H24" s="157" t="s">
        <v>71</v>
      </c>
      <c r="I24" s="157">
        <v>0</v>
      </c>
      <c r="J24" s="157" t="s">
        <v>71</v>
      </c>
      <c r="K24" s="157" t="s">
        <v>71</v>
      </c>
      <c r="L24" s="157" t="s">
        <v>71</v>
      </c>
      <c r="M24" s="157">
        <v>91.699999999999989</v>
      </c>
      <c r="N24" s="157">
        <v>101.2</v>
      </c>
    </row>
    <row r="25" spans="1:14" x14ac:dyDescent="0.3">
      <c r="A25" s="172"/>
      <c r="B25" s="159" t="s">
        <v>43</v>
      </c>
      <c r="C25" s="134">
        <v>130234.9</v>
      </c>
      <c r="D25" s="134">
        <v>126777.5</v>
      </c>
      <c r="E25" s="134">
        <v>123224.7</v>
      </c>
      <c r="F25" s="134">
        <v>122235.4</v>
      </c>
      <c r="G25" s="134">
        <v>122437</v>
      </c>
      <c r="H25" s="134">
        <v>126633.4</v>
      </c>
      <c r="I25" s="134">
        <v>133213.20000000001</v>
      </c>
      <c r="J25" s="134">
        <v>140120.1</v>
      </c>
      <c r="K25" s="134">
        <v>143973.9</v>
      </c>
      <c r="L25" s="134">
        <v>145371.5</v>
      </c>
      <c r="M25" s="134">
        <v>154125.29999999999</v>
      </c>
      <c r="N25" s="134">
        <v>161750.5</v>
      </c>
    </row>
    <row r="27" spans="1:14" x14ac:dyDescent="0.3">
      <c r="B27" s="125" t="s">
        <v>540</v>
      </c>
    </row>
    <row r="28" spans="1:14" x14ac:dyDescent="0.3">
      <c r="B28" s="125" t="s">
        <v>549</v>
      </c>
    </row>
    <row r="29" spans="1:14" x14ac:dyDescent="0.3">
      <c r="B29" s="192" t="s">
        <v>418</v>
      </c>
    </row>
    <row r="44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4E0A-AACE-4BE8-A528-A10590B173CA}">
  <sheetPr codeName="Hoja35"/>
  <dimension ref="A2:N44"/>
  <sheetViews>
    <sheetView showGridLines="0" topLeftCell="I1" zoomScale="90" zoomScaleNormal="90" workbookViewId="0">
      <selection activeCell="D9" sqref="D9"/>
    </sheetView>
  </sheetViews>
  <sheetFormatPr baseColWidth="10" defaultColWidth="11.44140625" defaultRowHeight="14.4" x14ac:dyDescent="0.3"/>
  <cols>
    <col min="1" max="1" width="6.109375" style="98" customWidth="1"/>
    <col min="2" max="2" width="30.33203125" style="98" customWidth="1"/>
    <col min="3" max="11" width="12.6640625" style="98" bestFit="1" customWidth="1"/>
    <col min="12" max="12" width="11.5546875" style="98" bestFit="1" customWidth="1"/>
    <col min="13" max="16384" width="11.44140625" style="98"/>
  </cols>
  <sheetData>
    <row r="2" spans="1:14" x14ac:dyDescent="0.3">
      <c r="A2" s="97" t="s">
        <v>156</v>
      </c>
    </row>
    <row r="3" spans="1:14" x14ac:dyDescent="0.3">
      <c r="B3" s="181" t="s">
        <v>555</v>
      </c>
    </row>
    <row r="4" spans="1:14" x14ac:dyDescent="0.3">
      <c r="B4" s="100" t="s">
        <v>137</v>
      </c>
    </row>
    <row r="5" spans="1:14" ht="15" thickBot="1" x14ac:dyDescent="0.35">
      <c r="B5" s="100"/>
    </row>
    <row r="6" spans="1:14" ht="39.75" customHeight="1" thickTop="1" x14ac:dyDescent="0.3">
      <c r="A6" s="164"/>
      <c r="B6" s="204" t="s">
        <v>128</v>
      </c>
      <c r="C6" s="185">
        <v>2011</v>
      </c>
      <c r="D6" s="185">
        <v>2012</v>
      </c>
      <c r="E6" s="185">
        <v>2013</v>
      </c>
      <c r="F6" s="185">
        <v>2014</v>
      </c>
      <c r="G6" s="185">
        <v>2015</v>
      </c>
      <c r="H6" s="185">
        <v>2016</v>
      </c>
      <c r="I6" s="185">
        <v>2017</v>
      </c>
      <c r="J6" s="185">
        <v>2018</v>
      </c>
      <c r="K6" s="185">
        <v>2019</v>
      </c>
      <c r="L6" s="185">
        <v>2020</v>
      </c>
      <c r="M6" s="185">
        <v>2021</v>
      </c>
      <c r="N6" s="185">
        <v>2022</v>
      </c>
    </row>
    <row r="7" spans="1:14" x14ac:dyDescent="0.3">
      <c r="A7" s="164"/>
      <c r="B7" s="159" t="s">
        <v>52</v>
      </c>
      <c r="C7" s="107">
        <f>'3.13'!C7/'3.13'!C$25*100</f>
        <v>11.217653639692585</v>
      </c>
      <c r="D7" s="107">
        <f>'3.13'!D7/'3.13'!D$25*100</f>
        <v>11.263986117410424</v>
      </c>
      <c r="E7" s="107">
        <f>'3.13'!E7/'3.13'!E$25*100</f>
        <v>11.254318330659357</v>
      </c>
      <c r="F7" s="107">
        <f>'3.13'!F7/'3.13'!F$25*100</f>
        <v>10.895288926121239</v>
      </c>
      <c r="G7" s="107">
        <f>'3.13'!G7/'3.13'!G$25*100</f>
        <v>11.031795944036524</v>
      </c>
      <c r="H7" s="107">
        <f>'3.13'!H7/'3.13'!H$25*100</f>
        <v>10.43081840967707</v>
      </c>
      <c r="I7" s="107">
        <f>'3.13'!I7/'3.13'!I$25*100</f>
        <v>10.448739314122022</v>
      </c>
      <c r="J7" s="107">
        <f>'3.13'!J7/'3.13'!J$25*100</f>
        <v>10.239358949929381</v>
      </c>
      <c r="K7" s="107">
        <f>'3.13'!K7/'3.13'!K$25*100</f>
        <v>10.086967151685132</v>
      </c>
      <c r="L7" s="107">
        <f>'3.13'!L7/'3.13'!L$25*100</f>
        <v>10.382640338718387</v>
      </c>
      <c r="M7" s="107">
        <v>10.075438620395225</v>
      </c>
      <c r="N7" s="107">
        <v>10.32713963789911</v>
      </c>
    </row>
    <row r="8" spans="1:14" x14ac:dyDescent="0.3">
      <c r="A8" s="164"/>
      <c r="B8" s="159" t="s">
        <v>53</v>
      </c>
      <c r="C8" s="107">
        <f>'3.13'!C8/'3.13'!C$25*100</f>
        <v>3.4259633938368292</v>
      </c>
      <c r="D8" s="107">
        <f>'3.13'!D8/'3.13'!D$25*100</f>
        <v>3.2289641300703988</v>
      </c>
      <c r="E8" s="107">
        <f>'3.13'!E8/'3.13'!E$25*100</f>
        <v>3.0018332363560227</v>
      </c>
      <c r="F8" s="107">
        <f>'3.13'!F8/'3.13'!F$25*100</f>
        <v>3.003221652647269</v>
      </c>
      <c r="G8" s="107">
        <f>'3.13'!G8/'3.13'!G$25*100</f>
        <v>2.9045958329589907</v>
      </c>
      <c r="H8" s="107">
        <f>'3.13'!H8/'3.13'!H$25*100</f>
        <v>2.9947865255138062</v>
      </c>
      <c r="I8" s="107">
        <f>'3.13'!I8/'3.13'!I$25*100</f>
        <v>2.9211069173325166</v>
      </c>
      <c r="J8" s="107">
        <f>'3.13'!J8/'3.13'!J$25*100</f>
        <v>2.8897353056413744</v>
      </c>
      <c r="K8" s="107">
        <f>'3.13'!K8/'3.13'!K$25*100</f>
        <v>2.8930938176989027</v>
      </c>
      <c r="L8" s="107">
        <f>'3.13'!L8/'3.13'!L$25*100</f>
        <v>2.7308654034662916</v>
      </c>
      <c r="M8" s="107">
        <v>2.827050458295945</v>
      </c>
      <c r="N8" s="107">
        <v>2.7773020794371579</v>
      </c>
    </row>
    <row r="9" spans="1:14" x14ac:dyDescent="0.3">
      <c r="A9" s="164"/>
      <c r="B9" s="159" t="s">
        <v>54</v>
      </c>
      <c r="C9" s="107">
        <f>'3.13'!C9/'3.13'!C$25*100</f>
        <v>1.9029461380935526</v>
      </c>
      <c r="D9" s="107">
        <f>'3.13'!D9/'3.13'!D$25*100</f>
        <v>1.7912484470824874</v>
      </c>
      <c r="E9" s="107">
        <f>'3.13'!E9/'3.13'!E$25*100</f>
        <v>1.8137597413505573</v>
      </c>
      <c r="F9" s="107">
        <f>'3.13'!F9/'3.13'!F$25*100</f>
        <v>1.6625298399645279</v>
      </c>
      <c r="G9" s="107">
        <f>'3.13'!G9/'3.13'!G$25*100</f>
        <v>1.6571787939920122</v>
      </c>
      <c r="H9" s="107">
        <f>'3.13'!H9/'3.13'!H$25*100</f>
        <v>1.6403255381281721</v>
      </c>
      <c r="I9" s="107">
        <f>'3.13'!I9/'3.13'!I$25*100</f>
        <v>1.6698795614848976</v>
      </c>
      <c r="J9" s="107">
        <f>'3.13'!J9/'3.13'!J$25*100</f>
        <v>1.6412349120504481</v>
      </c>
      <c r="K9" s="107">
        <f>'3.13'!K9/'3.13'!K$25*100</f>
        <v>1.8287342358580272</v>
      </c>
      <c r="L9" s="107">
        <f>'3.13'!L9/'3.13'!L$25*100</f>
        <v>1.6048537711999944</v>
      </c>
      <c r="M9" s="107">
        <v>1.551659591254648</v>
      </c>
      <c r="N9" s="107">
        <v>1.4888980250447448</v>
      </c>
    </row>
    <row r="10" spans="1:14" x14ac:dyDescent="0.3">
      <c r="A10" s="164"/>
      <c r="B10" s="159" t="s">
        <v>67</v>
      </c>
      <c r="C10" s="107">
        <f>'3.13'!C10/'3.13'!C$25*100</f>
        <v>1.1072300896303526</v>
      </c>
      <c r="D10" s="107">
        <f>'3.13'!D10/'3.13'!D$25*100</f>
        <v>1.1255151742225553</v>
      </c>
      <c r="E10" s="107">
        <f>'3.13'!E10/'3.13'!E$25*100</f>
        <v>1.1287509728163267</v>
      </c>
      <c r="F10" s="107">
        <f>'3.13'!F10/'3.13'!F$25*100</f>
        <v>1.1959710525756042</v>
      </c>
      <c r="G10" s="107">
        <f>'3.13'!G10/'3.13'!G$25*100</f>
        <v>1.0998309334596568</v>
      </c>
      <c r="H10" s="107">
        <f>'3.13'!H10/'3.13'!H$25*100</f>
        <v>1.2150822768716627</v>
      </c>
      <c r="I10" s="107">
        <f>'3.13'!I10/'3.13'!I$25*100</f>
        <v>1.2507018823960385</v>
      </c>
      <c r="J10" s="107">
        <f>'3.13'!J10/'3.13'!J$25*100</f>
        <v>1.3576924367025145</v>
      </c>
      <c r="K10" s="107">
        <f>'3.13'!K10/'3.13'!K$25*100</f>
        <v>1.3653169081340437</v>
      </c>
      <c r="L10" s="107">
        <f>'3.13'!L10/'3.13'!L$25*100</f>
        <v>1.3649855714496995</v>
      </c>
      <c r="M10" s="107">
        <v>1.4559582365776418</v>
      </c>
      <c r="N10" s="107">
        <v>1.352267844612536</v>
      </c>
    </row>
    <row r="11" spans="1:14" x14ac:dyDescent="0.3">
      <c r="A11" s="164"/>
      <c r="B11" s="159" t="s">
        <v>55</v>
      </c>
      <c r="C11" s="107">
        <f>'3.13'!C11/'3.13'!C$25*100</f>
        <v>2.0738680645510534</v>
      </c>
      <c r="D11" s="107">
        <f>'3.13'!D11/'3.13'!D$25*100</f>
        <v>2.1701011614837018</v>
      </c>
      <c r="E11" s="107">
        <f>'3.13'!E11/'3.13'!E$25*100</f>
        <v>2.063871934766325</v>
      </c>
      <c r="F11" s="107">
        <f>'3.13'!F11/'3.13'!F$25*100</f>
        <v>2.0018750705605743</v>
      </c>
      <c r="G11" s="107">
        <f>'3.13'!G11/'3.13'!G$25*100</f>
        <v>1.753881588082034</v>
      </c>
      <c r="H11" s="107">
        <f>'3.13'!H11/'3.13'!H$25*100</f>
        <v>1.7752030664895675</v>
      </c>
      <c r="I11" s="107">
        <f>'3.13'!I11/'3.13'!I$25*100</f>
        <v>1.7448721297889398</v>
      </c>
      <c r="J11" s="107">
        <f>'3.13'!J11/'3.13'!J$25*100</f>
        <v>1.7751914250703504</v>
      </c>
      <c r="K11" s="107">
        <f>'3.13'!K11/'3.13'!K$25*100</f>
        <v>1.7874767579401545</v>
      </c>
      <c r="L11" s="107">
        <f>'3.13'!L11/'3.13'!L$25*100</f>
        <v>1.8357105760069892</v>
      </c>
      <c r="M11" s="107">
        <v>1.9118210962119784</v>
      </c>
      <c r="N11" s="107">
        <v>1.7384181192639281</v>
      </c>
    </row>
    <row r="12" spans="1:14" x14ac:dyDescent="0.3">
      <c r="A12" s="164"/>
      <c r="B12" s="159" t="s">
        <v>56</v>
      </c>
      <c r="C12" s="107">
        <f>'3.13'!C12/'3.13'!C$25*100</f>
        <v>0.98606441130603251</v>
      </c>
      <c r="D12" s="107">
        <f>'3.13'!D12/'3.13'!D$25*100</f>
        <v>0.94385833448364254</v>
      </c>
      <c r="E12" s="107">
        <f>'3.13'!E12/'3.13'!E$25*100</f>
        <v>0.8689004720644482</v>
      </c>
      <c r="F12" s="107">
        <f>'3.13'!F12/'3.13'!F$25*100</f>
        <v>0.84713593607089277</v>
      </c>
      <c r="G12" s="107">
        <f>'3.13'!G12/'3.13'!G$25*100</f>
        <v>0.89719610901933233</v>
      </c>
      <c r="H12" s="107">
        <f>'3.13'!H12/'3.13'!H$25*100</f>
        <v>0.6147667203123347</v>
      </c>
      <c r="I12" s="107">
        <f>'3.13'!I12/'3.13'!I$25*100</f>
        <v>0.81238195614248432</v>
      </c>
      <c r="J12" s="107">
        <f>'3.13'!J12/'3.13'!J$25*100</f>
        <v>0.84491803816868516</v>
      </c>
      <c r="K12" s="107">
        <f>'3.13'!K12/'3.13'!K$25*100</f>
        <v>0.86057264545865608</v>
      </c>
      <c r="L12" s="107">
        <f>'3.13'!L12/'3.13'!L$25*100</f>
        <v>0.89776881988560331</v>
      </c>
      <c r="M12" s="107">
        <v>0.89686767844085291</v>
      </c>
      <c r="N12" s="107">
        <v>0.88840529086463405</v>
      </c>
    </row>
    <row r="13" spans="1:14" x14ac:dyDescent="0.3">
      <c r="A13" s="164"/>
      <c r="B13" s="159" t="s">
        <v>57</v>
      </c>
      <c r="C13" s="107">
        <f>'3.13'!C13/'3.13'!C$25*100</f>
        <v>4.7057278809289986</v>
      </c>
      <c r="D13" s="107">
        <f>'3.13'!D13/'3.13'!D$25*100</f>
        <v>4.7132969178284787</v>
      </c>
      <c r="E13" s="107">
        <f>'3.13'!E13/'3.13'!E$25*100</f>
        <v>4.7143145814110321</v>
      </c>
      <c r="F13" s="107">
        <f>'3.13'!F13/'3.13'!F$25*100</f>
        <v>4.680313558919921</v>
      </c>
      <c r="G13" s="107">
        <f>'3.13'!G13/'3.13'!G$25*100</f>
        <v>4.8325261154716292</v>
      </c>
      <c r="H13" s="107">
        <f>'3.13'!H13/'3.13'!H$25*100</f>
        <v>4.6090525880218021</v>
      </c>
      <c r="I13" s="107">
        <f>'3.13'!I13/'3.13'!I$25*100</f>
        <v>4.6475874763161604</v>
      </c>
      <c r="J13" s="107">
        <f>'3.13'!J13/'3.13'!J$25*100</f>
        <v>4.5931311781821451</v>
      </c>
      <c r="K13" s="107">
        <f>'3.13'!K13/'3.13'!K$25*100</f>
        <v>4.6164617336892313</v>
      </c>
      <c r="L13" s="107">
        <f>'3.13'!L13/'3.13'!L$25*100</f>
        <v>4.725341624733872</v>
      </c>
      <c r="M13" s="107">
        <v>4.6833323276580812</v>
      </c>
      <c r="N13" s="107">
        <v>4.7334629568378457</v>
      </c>
    </row>
    <row r="14" spans="1:14" x14ac:dyDescent="0.3">
      <c r="A14" s="164"/>
      <c r="B14" s="159" t="s">
        <v>68</v>
      </c>
      <c r="C14" s="107">
        <f>'3.13'!C14/'3.13'!C$25*100</f>
        <v>1.5056639963634941</v>
      </c>
      <c r="D14" s="107">
        <f>'3.13'!D14/'3.13'!D$25*100</f>
        <v>1.3725621659994871</v>
      </c>
      <c r="E14" s="107">
        <f>'3.13'!E14/'3.13'!E$25*100</f>
        <v>1.1607250819032224</v>
      </c>
      <c r="F14" s="107">
        <f>'3.13'!F14/'3.13'!F$25*100</f>
        <v>1.25225589313734</v>
      </c>
      <c r="G14" s="107">
        <f>'3.13'!G14/'3.13'!G$25*100</f>
        <v>1.195145258377778</v>
      </c>
      <c r="H14" s="107">
        <f>'3.13'!H14/'3.13'!H$25*100</f>
        <v>0.80286875342524167</v>
      </c>
      <c r="I14" s="107">
        <f>'3.13'!I14/'3.13'!I$25*100</f>
        <v>1.3118069380511841</v>
      </c>
      <c r="J14" s="107">
        <f>'3.13'!J14/'3.13'!J$25*100</f>
        <v>1.1717804940190595</v>
      </c>
      <c r="K14" s="107">
        <f>'3.13'!K14/'3.13'!K$25*100</f>
        <v>1.2129976335988677</v>
      </c>
      <c r="L14" s="107">
        <f>'3.13'!L14/'3.13'!L$25*100</f>
        <v>1.2461177053273853</v>
      </c>
      <c r="M14" s="107">
        <v>1.2820737413000982</v>
      </c>
      <c r="N14" s="107">
        <v>1.2315263322215388</v>
      </c>
    </row>
    <row r="15" spans="1:14" x14ac:dyDescent="0.3">
      <c r="A15" s="164"/>
      <c r="B15" s="159" t="s">
        <v>58</v>
      </c>
      <c r="C15" s="107">
        <f>'3.13'!C15/'3.13'!C$25*100</f>
        <v>19.56011791002258</v>
      </c>
      <c r="D15" s="107">
        <f>'3.13'!D15/'3.13'!D$25*100</f>
        <v>20.130070398927256</v>
      </c>
      <c r="E15" s="107">
        <f>'3.13'!E15/'3.13'!E$25*100</f>
        <v>20.696662276313109</v>
      </c>
      <c r="F15" s="107">
        <f>'3.13'!F15/'3.13'!F$25*100</f>
        <v>20.840116692872932</v>
      </c>
      <c r="G15" s="107">
        <f>'3.13'!G15/'3.13'!G$25*100</f>
        <v>21.564151359474668</v>
      </c>
      <c r="H15" s="107">
        <f>'3.13'!H15/'3.13'!H$25*100</f>
        <v>21.751054619081536</v>
      </c>
      <c r="I15" s="107">
        <f>'3.13'!I15/'3.13'!I$25*100</f>
        <v>21.710836463653752</v>
      </c>
      <c r="J15" s="107">
        <f>'3.13'!J15/'3.13'!J$25*100</f>
        <v>21.689250864080169</v>
      </c>
      <c r="K15" s="107">
        <f>'3.13'!K15/'3.13'!K$25*100</f>
        <v>21.067151754588853</v>
      </c>
      <c r="L15" s="107">
        <f>'3.13'!L15/'3.13'!L$25*100</f>
        <v>20.746501205532034</v>
      </c>
      <c r="M15" s="107">
        <v>20.498516466796822</v>
      </c>
      <c r="N15" s="107">
        <v>20.697555803536929</v>
      </c>
    </row>
    <row r="16" spans="1:14" x14ac:dyDescent="0.3">
      <c r="A16" s="164"/>
      <c r="B16" s="159" t="s">
        <v>69</v>
      </c>
      <c r="C16" s="107">
        <f>'3.13'!C16/'3.13'!C$25*100</f>
        <v>9.4037005441705723</v>
      </c>
      <c r="D16" s="107">
        <f>'3.13'!D16/'3.13'!D$25*100</f>
        <v>9.191615231409358</v>
      </c>
      <c r="E16" s="107">
        <f>'3.13'!E16/'3.13'!E$25*100</f>
        <v>9.0681494862637138</v>
      </c>
      <c r="F16" s="107">
        <f>'3.13'!F16/'3.13'!F$25*100</f>
        <v>9.2916618262794586</v>
      </c>
      <c r="G16" s="107">
        <f>'3.13'!G16/'3.13'!G$25*100</f>
        <v>8.9421498403260458</v>
      </c>
      <c r="H16" s="107">
        <f>'3.13'!H16/'3.13'!H$25*100</f>
        <v>9.1650386075079719</v>
      </c>
      <c r="I16" s="107">
        <f>'3.13'!I16/'3.13'!I$25*100</f>
        <v>8.8768230175388005</v>
      </c>
      <c r="J16" s="107">
        <f>'3.13'!J16/'3.13'!J$25*100</f>
        <v>8.677484529343042</v>
      </c>
      <c r="K16" s="107">
        <f>'3.13'!K16/'3.13'!K$25*100</f>
        <v>9.0625453641250271</v>
      </c>
      <c r="L16" s="107">
        <f>'3.13'!L16/'3.13'!L$25*100</f>
        <v>8.9741111565884637</v>
      </c>
      <c r="M16" s="107">
        <v>9.0410205203169109</v>
      </c>
      <c r="N16" s="107">
        <v>8.8478242725679355</v>
      </c>
    </row>
    <row r="17" spans="1:14" x14ac:dyDescent="0.3">
      <c r="A17" s="164"/>
      <c r="B17" s="159" t="s">
        <v>60</v>
      </c>
      <c r="C17" s="107">
        <f>'3.13'!C17/'3.13'!C$25*100</f>
        <v>1.0330564234318145</v>
      </c>
      <c r="D17" s="107">
        <f>'3.13'!D17/'3.13'!D$25*100</f>
        <v>0.99765336909151858</v>
      </c>
      <c r="E17" s="107">
        <f>'3.13'!E17/'3.13'!E$25*100</f>
        <v>1.0497895308326983</v>
      </c>
      <c r="F17" s="107">
        <f>'3.13'!F17/'3.13'!F$25*100</f>
        <v>1.0111637054404863</v>
      </c>
      <c r="G17" s="107">
        <f>'3.13'!G17/'3.13'!G$25*100</f>
        <v>1.0610354713036092</v>
      </c>
      <c r="H17" s="107">
        <f>'3.13'!H17/'3.13'!H$25*100</f>
        <v>0.29913119287644491</v>
      </c>
      <c r="I17" s="107">
        <f>'3.13'!I17/'3.13'!I$25*100</f>
        <v>1.0065819303192176</v>
      </c>
      <c r="J17" s="107">
        <f>'3.13'!J17/'3.13'!J$25*100</f>
        <v>1.0186261642690806</v>
      </c>
      <c r="K17" s="107">
        <f>'3.13'!K17/'3.13'!K$25*100</f>
        <v>1.3044725467602114</v>
      </c>
      <c r="L17" s="107">
        <f>'3.13'!L17/'3.13'!L$25*100</f>
        <v>1.2818881280030816</v>
      </c>
      <c r="M17" s="107">
        <v>1.2118062381711505</v>
      </c>
      <c r="N17" s="107">
        <v>1.2328864516647553</v>
      </c>
    </row>
    <row r="18" spans="1:14" x14ac:dyDescent="0.3">
      <c r="A18" s="164"/>
      <c r="B18" s="159" t="s">
        <v>61</v>
      </c>
      <c r="C18" s="107">
        <f>'3.13'!C18/'3.13'!C$25*100</f>
        <v>4.7794408411263039</v>
      </c>
      <c r="D18" s="107">
        <f>'3.13'!D18/'3.13'!D$25*100</f>
        <v>4.2936640965470998</v>
      </c>
      <c r="E18" s="107">
        <f>'3.13'!E18/'3.13'!E$25*100</f>
        <v>4.3796414192933719</v>
      </c>
      <c r="F18" s="107">
        <f>'3.13'!F18/'3.13'!F$25*100</f>
        <v>4.4770172961351618</v>
      </c>
      <c r="G18" s="107">
        <f>'3.13'!G18/'3.13'!G$25*100</f>
        <v>4.3845406208907436</v>
      </c>
      <c r="H18" s="107">
        <f>'3.13'!H18/'3.13'!H$25*100</f>
        <v>4.5663308416263009</v>
      </c>
      <c r="I18" s="107">
        <f>'3.13'!I18/'3.13'!I$25*100</f>
        <v>4.5997693922223926</v>
      </c>
      <c r="J18" s="107">
        <f>'3.13'!J18/'3.13'!J$25*100</f>
        <v>4.6602164857147548</v>
      </c>
      <c r="K18" s="107">
        <f>'3.13'!K18/'3.13'!K$25*100</f>
        <v>4.6702909346763546</v>
      </c>
      <c r="L18" s="107">
        <f>'3.13'!L18/'3.13'!L$25*100</f>
        <v>4.7599426297451704</v>
      </c>
      <c r="M18" s="107">
        <v>4.8396337265847986</v>
      </c>
      <c r="N18" s="107">
        <v>4.9365535191545007</v>
      </c>
    </row>
    <row r="19" spans="1:14" x14ac:dyDescent="0.3">
      <c r="A19" s="164"/>
      <c r="B19" s="159" t="s">
        <v>62</v>
      </c>
      <c r="C19" s="107">
        <f>'3.13'!C19/'3.13'!C$25*100</f>
        <v>23.374379678565425</v>
      </c>
      <c r="D19" s="107">
        <f>'3.13'!D19/'3.13'!D$25*100</f>
        <v>23.191812427284024</v>
      </c>
      <c r="E19" s="107">
        <f>'3.13'!E19/'3.13'!E$25*100</f>
        <v>23.234952083470279</v>
      </c>
      <c r="F19" s="107">
        <f>'3.13'!F19/'3.13'!F$25*100</f>
        <v>23.21037931728452</v>
      </c>
      <c r="G19" s="107">
        <f>'3.13'!G19/'3.13'!G$25*100</f>
        <v>23.033886815260093</v>
      </c>
      <c r="H19" s="107">
        <f>'3.13'!H19/'3.13'!H$25*100</f>
        <v>23.127626676690355</v>
      </c>
      <c r="I19" s="107">
        <f>'3.13'!I19/'3.13'!I$25*100</f>
        <v>23.776547669450174</v>
      </c>
      <c r="J19" s="107">
        <f>'3.13'!J19/'3.13'!J$25*100</f>
        <v>24.276317244991972</v>
      </c>
      <c r="K19" s="107">
        <f>'3.13'!K19/'3.13'!K$25*100</f>
        <v>24.344620795852585</v>
      </c>
      <c r="L19" s="107">
        <f>'3.13'!L19/'3.13'!L$25*100</f>
        <v>24.565062615437</v>
      </c>
      <c r="M19" s="107">
        <v>24.74817567265076</v>
      </c>
      <c r="N19" s="107">
        <v>25.085795716241993</v>
      </c>
    </row>
    <row r="20" spans="1:14" x14ac:dyDescent="0.3">
      <c r="A20" s="164"/>
      <c r="B20" s="159" t="s">
        <v>63</v>
      </c>
      <c r="C20" s="107">
        <f>'3.13'!C20/'3.13'!C$25*100</f>
        <v>3.1216670800223287</v>
      </c>
      <c r="D20" s="107">
        <f>'3.13'!D20/'3.13'!D$25*100</f>
        <v>3.0372108615487763</v>
      </c>
      <c r="E20" s="107">
        <f>'3.13'!E20/'3.13'!E$25*100</f>
        <v>3.011246933447596</v>
      </c>
      <c r="F20" s="107">
        <f>'3.13'!F20/'3.13'!F$25*100</f>
        <v>2.9633804937031338</v>
      </c>
      <c r="G20" s="107">
        <f>'3.13'!G20/'3.13'!G$25*100</f>
        <v>3.0262910721432243</v>
      </c>
      <c r="H20" s="107">
        <f>'3.13'!H20/'3.13'!H$25*100</f>
        <v>3.0187138622196041</v>
      </c>
      <c r="I20" s="107">
        <f>'3.13'!I20/'3.13'!I$25*100</f>
        <v>2.9266619223920749</v>
      </c>
      <c r="J20" s="107">
        <f>'3.13'!J20/'3.13'!J$25*100</f>
        <v>2.891662224049226</v>
      </c>
      <c r="K20" s="107">
        <f>'3.13'!K20/'3.13'!K$25*100</f>
        <v>2.9293503892024875</v>
      </c>
      <c r="L20" s="107">
        <f>'3.13'!L20/'3.13'!L$25*100</f>
        <v>2.9533987060737488</v>
      </c>
      <c r="M20" s="107">
        <v>2.9585668284181765</v>
      </c>
      <c r="N20" s="107">
        <v>2.863175075192967</v>
      </c>
    </row>
    <row r="21" spans="1:14" x14ac:dyDescent="0.3">
      <c r="A21" s="164"/>
      <c r="B21" s="159" t="s">
        <v>70</v>
      </c>
      <c r="C21" s="107">
        <f>'3.13'!C21/'3.13'!C$25*100</f>
        <v>2.5205993170801375</v>
      </c>
      <c r="D21" s="107">
        <f>'3.13'!D21/'3.13'!D$25*100</f>
        <v>2.5024945278144783</v>
      </c>
      <c r="E21" s="107">
        <f>'3.13'!E21/'3.13'!E$25*100</f>
        <v>2.4293019175538668</v>
      </c>
      <c r="F21" s="107">
        <f>'3.13'!F21/'3.13'!F$25*100</f>
        <v>2.4323559296243151</v>
      </c>
      <c r="G21" s="107">
        <f>'3.13'!G21/'3.13'!G$25*100</f>
        <v>1.1774218577717519</v>
      </c>
      <c r="H21" s="107">
        <f>'3.13'!H21/'3.13'!H$25*100</f>
        <v>1.3517760717156768</v>
      </c>
      <c r="I21" s="107">
        <f>'3.13'!I21/'3.13'!I$25*100</f>
        <v>2.2900883696210279</v>
      </c>
      <c r="J21" s="107">
        <f>'3.13'!J21/'3.13'!J$25*100</f>
        <v>2.1961874135116948</v>
      </c>
      <c r="K21" s="107">
        <f>'3.13'!K21/'3.13'!K$25*100</f>
        <v>2.1005890651013832</v>
      </c>
      <c r="L21" s="107">
        <f>'3.13'!L21/'3.13'!L$25*100</f>
        <v>1.9661350402245279</v>
      </c>
      <c r="M21" s="107">
        <v>2.0524209847442312</v>
      </c>
      <c r="N21" s="107">
        <v>2.018169959289152</v>
      </c>
    </row>
    <row r="22" spans="1:14" x14ac:dyDescent="0.3">
      <c r="A22" s="164"/>
      <c r="B22" s="159" t="s">
        <v>64</v>
      </c>
      <c r="C22" s="107">
        <f>'3.13'!C22/'3.13'!C$25*100</f>
        <v>8.6093666137110709</v>
      </c>
      <c r="D22" s="107">
        <f>'3.13'!D22/'3.13'!D$25*100</f>
        <v>9.3087495809587679</v>
      </c>
      <c r="E22" s="107">
        <f>'3.13'!E22/'3.13'!E$25*100</f>
        <v>9.4421004879703503</v>
      </c>
      <c r="F22" s="107">
        <f>'3.13'!F22/'3.13'!F$25*100</f>
        <v>9.5085384430369597</v>
      </c>
      <c r="G22" s="107">
        <f>'3.13'!G22/'3.13'!G$25*100</f>
        <v>9.4120241430286598</v>
      </c>
      <c r="H22" s="107">
        <f>'3.13'!H22/'3.13'!H$25*100</f>
        <v>9.2770943526747285</v>
      </c>
      <c r="I22" s="107">
        <f>'3.13'!I22/'3.13'!I$25*100</f>
        <v>9.3535775733936273</v>
      </c>
      <c r="J22" s="107">
        <f>'3.13'!J22/'3.13'!J$25*100</f>
        <v>9.421489136819055</v>
      </c>
      <c r="K22" s="107">
        <f>'3.13'!K22/'3.13'!K$25*100</f>
        <v>9.2444533349447369</v>
      </c>
      <c r="L22" s="107">
        <f>'3.13'!L22/'3.13'!L$25*100</f>
        <v>9.374120787086877</v>
      </c>
      <c r="M22" s="107">
        <v>9.360630603800935</v>
      </c>
      <c r="N22" s="107">
        <v>9.1085344403881283</v>
      </c>
    </row>
    <row r="23" spans="1:14" x14ac:dyDescent="0.3">
      <c r="A23" s="164"/>
      <c r="B23" s="159" t="s">
        <v>65</v>
      </c>
      <c r="C23" s="107">
        <f>'3.13'!C23/'3.13'!C$25*100</f>
        <v>0.64875083406982303</v>
      </c>
      <c r="D23" s="107">
        <f>'3.13'!D23/'3.13'!D$25*100</f>
        <v>0.71022066218374724</v>
      </c>
      <c r="E23" s="107">
        <f>'3.13'!E23/'3.13'!E$25*100</f>
        <v>0.64816550577927967</v>
      </c>
      <c r="F23" s="107">
        <f>'3.13'!F23/'3.13'!F$25*100</f>
        <v>0.69660671131276208</v>
      </c>
      <c r="G23" s="107">
        <f>'3.13'!G23/'3.13'!G$25*100</f>
        <v>0.66066630185319797</v>
      </c>
      <c r="H23" s="107">
        <f>'3.13'!H23/'3.13'!H$25*100</f>
        <v>0.7179780373898198</v>
      </c>
      <c r="I23" s="107">
        <f>'3.13'!I23/'3.13'!I$25*100</f>
        <v>0.60466980749655441</v>
      </c>
      <c r="J23" s="107">
        <f>'3.13'!J23/'3.13'!J$25*100</f>
        <v>0.58357080818526397</v>
      </c>
      <c r="K23" s="107">
        <f>'3.13'!K23/'3.13'!K$25*100</f>
        <v>0.5544060416506047</v>
      </c>
      <c r="L23" s="107">
        <f>'3.13'!L23/'3.13'!L$25*100</f>
        <v>0.54047732877489751</v>
      </c>
      <c r="M23" s="107">
        <v>0.54553016279611455</v>
      </c>
      <c r="N23" s="107">
        <v>0.60951898139418426</v>
      </c>
    </row>
    <row r="24" spans="1:14" x14ac:dyDescent="0.3">
      <c r="A24" s="164"/>
      <c r="B24" s="159" t="s">
        <v>66</v>
      </c>
      <c r="C24" s="107">
        <f>'3.13'!C24/'3.13'!C$25*100</f>
        <v>2.3726359063507556E-2</v>
      </c>
      <c r="D24" s="107">
        <f>'3.13'!D24/'3.13'!D$25*100</f>
        <v>2.7134152353532764E-2</v>
      </c>
      <c r="E24" s="107">
        <f>'3.13'!E24/'3.13'!E$25*100</f>
        <v>3.3516007748446534E-2</v>
      </c>
      <c r="F24" s="107">
        <f>'3.13'!F24/'3.13'!F$25*100</f>
        <v>3.0105844951626121E-2</v>
      </c>
      <c r="G24" s="157" t="s">
        <v>71</v>
      </c>
      <c r="H24" s="157" t="s">
        <v>71</v>
      </c>
      <c r="I24" s="157">
        <f>'3.13'!I24/'3.13'!I$25*100</f>
        <v>0</v>
      </c>
      <c r="J24" s="157" t="s">
        <v>71</v>
      </c>
      <c r="K24" s="157" t="s">
        <v>71</v>
      </c>
      <c r="L24" s="157" t="s">
        <v>71</v>
      </c>
      <c r="M24" s="157">
        <v>5.9497045585637134E-2</v>
      </c>
      <c r="N24" s="157">
        <v>6.2565494387961704E-2</v>
      </c>
    </row>
    <row r="25" spans="1:14" x14ac:dyDescent="0.3">
      <c r="A25" s="172"/>
      <c r="B25" s="159" t="s">
        <v>43</v>
      </c>
      <c r="C25" s="134">
        <f>'3.13'!C25/'3.13'!C$25*100</f>
        <v>100</v>
      </c>
      <c r="D25" s="134">
        <f>'3.13'!D25/'3.13'!D$25*100</f>
        <v>100</v>
      </c>
      <c r="E25" s="134">
        <f>'3.13'!E25/'3.13'!E$25*100</f>
        <v>100</v>
      </c>
      <c r="F25" s="134">
        <f>'3.13'!F25/'3.13'!F$25*100</f>
        <v>100</v>
      </c>
      <c r="G25" s="134">
        <f>'3.13'!G25/'3.13'!G$25*100</f>
        <v>100</v>
      </c>
      <c r="H25" s="134">
        <f>'3.13'!H25/'3.13'!H$25*100</f>
        <v>100</v>
      </c>
      <c r="I25" s="134">
        <f>'3.13'!I25/'3.13'!I$25*100</f>
        <v>100</v>
      </c>
      <c r="J25" s="134">
        <f>'3.13'!J25/'3.13'!J$25*100</f>
        <v>100</v>
      </c>
      <c r="K25" s="134">
        <f>'3.13'!K25/'3.13'!K$25*100</f>
        <v>100</v>
      </c>
      <c r="L25" s="134">
        <f>'3.13'!L25/'3.13'!L$25*100</f>
        <v>100</v>
      </c>
      <c r="M25" s="134">
        <v>100</v>
      </c>
      <c r="N25" s="134">
        <v>100</v>
      </c>
    </row>
    <row r="44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526E4-030B-4FD8-9668-C9204FAE4B33}">
  <sheetPr codeName="Hoja37"/>
  <dimension ref="A2:P45"/>
  <sheetViews>
    <sheetView showGridLines="0" topLeftCell="A5" zoomScaleNormal="100" workbookViewId="0"/>
  </sheetViews>
  <sheetFormatPr baseColWidth="10" defaultColWidth="11.44140625" defaultRowHeight="14.4" x14ac:dyDescent="0.3"/>
  <cols>
    <col min="1" max="1" width="6.109375" style="98" customWidth="1"/>
    <col min="2" max="2" width="29.88671875" style="98" customWidth="1"/>
    <col min="3" max="3" width="15.109375" style="98" customWidth="1"/>
    <col min="4" max="4" width="16" style="98" customWidth="1"/>
    <col min="5" max="5" width="15.109375" style="98" customWidth="1"/>
    <col min="6" max="6" width="16" style="98" customWidth="1"/>
    <col min="7" max="7" width="15.109375" style="98" customWidth="1"/>
    <col min="8" max="8" width="16" style="98" customWidth="1"/>
    <col min="9" max="9" width="15.109375" style="98" customWidth="1"/>
    <col min="10" max="10" width="15.88671875" style="98" customWidth="1"/>
    <col min="11" max="16384" width="11.44140625" style="98"/>
  </cols>
  <sheetData>
    <row r="2" spans="1:16" x14ac:dyDescent="0.3">
      <c r="A2" s="97" t="s">
        <v>157</v>
      </c>
    </row>
    <row r="3" spans="1:16" x14ac:dyDescent="0.3">
      <c r="B3" s="181" t="s">
        <v>557</v>
      </c>
    </row>
    <row r="4" spans="1:16" x14ac:dyDescent="0.3">
      <c r="B4" s="100" t="s">
        <v>153</v>
      </c>
    </row>
    <row r="5" spans="1:16" x14ac:dyDescent="0.3">
      <c r="B5" s="100"/>
    </row>
    <row r="6" spans="1:16" ht="27" customHeight="1" x14ac:dyDescent="0.3">
      <c r="C6" s="344" t="s">
        <v>37</v>
      </c>
      <c r="D6" s="345"/>
      <c r="E6" s="344" t="s">
        <v>147</v>
      </c>
      <c r="F6" s="345"/>
      <c r="G6" s="344" t="s">
        <v>4</v>
      </c>
      <c r="H6" s="345"/>
      <c r="I6" s="344" t="s">
        <v>5</v>
      </c>
      <c r="J6" s="345"/>
      <c r="P6" s="101"/>
    </row>
    <row r="7" spans="1:16" ht="33.75" customHeight="1" x14ac:dyDescent="0.3">
      <c r="A7" s="164"/>
      <c r="B7" s="103" t="s">
        <v>128</v>
      </c>
      <c r="C7" s="205" t="s">
        <v>158</v>
      </c>
      <c r="D7" s="206" t="s">
        <v>459</v>
      </c>
      <c r="E7" s="205" t="s">
        <v>158</v>
      </c>
      <c r="F7" s="206" t="s">
        <v>459</v>
      </c>
      <c r="G7" s="205" t="s">
        <v>158</v>
      </c>
      <c r="H7" s="206" t="s">
        <v>459</v>
      </c>
      <c r="I7" s="205" t="s">
        <v>158</v>
      </c>
      <c r="J7" s="206" t="s">
        <v>459</v>
      </c>
    </row>
    <row r="8" spans="1:16" x14ac:dyDescent="0.3">
      <c r="A8" s="164"/>
      <c r="B8" s="159" t="s">
        <v>52</v>
      </c>
      <c r="C8" s="207">
        <v>6322.1</v>
      </c>
      <c r="D8" s="208">
        <v>2834.6</v>
      </c>
      <c r="E8" s="209">
        <v>12826.9</v>
      </c>
      <c r="F8" s="210">
        <v>9522.9</v>
      </c>
      <c r="G8" s="209">
        <v>9228.4</v>
      </c>
      <c r="H8" s="210">
        <v>4309.8</v>
      </c>
      <c r="I8" s="209">
        <v>141</v>
      </c>
      <c r="J8" s="210">
        <v>36.9</v>
      </c>
    </row>
    <row r="9" spans="1:16" x14ac:dyDescent="0.3">
      <c r="A9" s="164"/>
      <c r="B9" s="159" t="s">
        <v>53</v>
      </c>
      <c r="C9" s="207">
        <v>1328.2</v>
      </c>
      <c r="D9" s="208">
        <v>723.4</v>
      </c>
      <c r="E9" s="209">
        <v>2347.6999999999998</v>
      </c>
      <c r="F9" s="210">
        <v>2029.9</v>
      </c>
      <c r="G9" s="209">
        <v>3627.4</v>
      </c>
      <c r="H9" s="210">
        <v>1729.4</v>
      </c>
      <c r="I9" s="209">
        <v>18</v>
      </c>
      <c r="J9" s="210">
        <v>9.6</v>
      </c>
    </row>
    <row r="10" spans="1:16" x14ac:dyDescent="0.3">
      <c r="A10" s="164"/>
      <c r="B10" s="159" t="s">
        <v>54</v>
      </c>
      <c r="C10" s="207">
        <v>616.70000000000005</v>
      </c>
      <c r="D10" s="208">
        <v>271</v>
      </c>
      <c r="E10" s="209">
        <v>1383</v>
      </c>
      <c r="F10" s="210">
        <v>1237.2</v>
      </c>
      <c r="G10" s="209">
        <v>1613.9</v>
      </c>
      <c r="H10" s="210">
        <v>896.4</v>
      </c>
      <c r="I10" s="209">
        <v>4.7</v>
      </c>
      <c r="J10" s="210">
        <v>3.7</v>
      </c>
    </row>
    <row r="11" spans="1:16" x14ac:dyDescent="0.3">
      <c r="A11" s="164"/>
      <c r="B11" s="159" t="s">
        <v>67</v>
      </c>
      <c r="C11" s="207">
        <v>652.20000000000005</v>
      </c>
      <c r="D11" s="208">
        <v>372.5</v>
      </c>
      <c r="E11" s="209">
        <v>1631.8</v>
      </c>
      <c r="F11" s="210">
        <v>1420.3</v>
      </c>
      <c r="G11" s="209">
        <v>950.9</v>
      </c>
      <c r="H11" s="210">
        <v>392.6</v>
      </c>
      <c r="I11" s="209">
        <v>2.6</v>
      </c>
      <c r="J11" s="210">
        <v>1.9</v>
      </c>
    </row>
    <row r="12" spans="1:16" x14ac:dyDescent="0.3">
      <c r="A12" s="164"/>
      <c r="B12" s="159" t="s">
        <v>55</v>
      </c>
      <c r="C12" s="207">
        <v>1204.3</v>
      </c>
      <c r="D12" s="208">
        <v>639</v>
      </c>
      <c r="E12" s="209">
        <v>1764.9</v>
      </c>
      <c r="F12" s="210">
        <v>1505</v>
      </c>
      <c r="G12" s="209">
        <v>1205.2</v>
      </c>
      <c r="H12" s="210">
        <v>647.29999999999995</v>
      </c>
      <c r="I12" s="209">
        <v>42.2</v>
      </c>
      <c r="J12" s="210">
        <v>20.6</v>
      </c>
    </row>
    <row r="13" spans="1:16" x14ac:dyDescent="0.3">
      <c r="A13" s="164"/>
      <c r="B13" s="159" t="s">
        <v>56</v>
      </c>
      <c r="C13" s="207">
        <v>500</v>
      </c>
      <c r="D13" s="208">
        <v>328.8</v>
      </c>
      <c r="E13" s="209">
        <v>894.9</v>
      </c>
      <c r="F13" s="210">
        <v>659.3</v>
      </c>
      <c r="G13" s="209">
        <v>833.7</v>
      </c>
      <c r="H13" s="210">
        <v>419</v>
      </c>
      <c r="I13" s="209">
        <v>31.9</v>
      </c>
      <c r="J13" s="210">
        <v>29.9</v>
      </c>
    </row>
    <row r="14" spans="1:16" x14ac:dyDescent="0.3">
      <c r="A14" s="164"/>
      <c r="B14" s="159" t="s">
        <v>57</v>
      </c>
      <c r="C14" s="207">
        <v>1102.5999999999999</v>
      </c>
      <c r="D14" s="208">
        <v>545.6</v>
      </c>
      <c r="E14" s="209">
        <v>5607.1</v>
      </c>
      <c r="F14" s="210">
        <v>4558.3999999999996</v>
      </c>
      <c r="G14" s="209">
        <v>4975.5</v>
      </c>
      <c r="H14" s="210">
        <v>2541.1999999999998</v>
      </c>
      <c r="I14" s="209">
        <v>15.8</v>
      </c>
      <c r="J14" s="210">
        <v>11.2</v>
      </c>
    </row>
    <row r="15" spans="1:16" x14ac:dyDescent="0.3">
      <c r="A15" s="164"/>
      <c r="B15" s="159" t="s">
        <v>68</v>
      </c>
      <c r="C15" s="207">
        <v>663.4</v>
      </c>
      <c r="D15" s="208">
        <v>421.9</v>
      </c>
      <c r="E15" s="209">
        <v>1304.3</v>
      </c>
      <c r="F15" s="210">
        <v>831</v>
      </c>
      <c r="G15" s="209">
        <v>2475.9</v>
      </c>
      <c r="H15" s="210">
        <v>734</v>
      </c>
      <c r="I15" s="209">
        <v>9.6</v>
      </c>
      <c r="J15" s="210">
        <v>5.0999999999999996</v>
      </c>
    </row>
    <row r="16" spans="1:16" x14ac:dyDescent="0.3">
      <c r="A16" s="164"/>
      <c r="B16" s="159" t="s">
        <v>58</v>
      </c>
      <c r="C16" s="207">
        <v>11138.1</v>
      </c>
      <c r="D16" s="208">
        <v>6411.2</v>
      </c>
      <c r="E16" s="209">
        <v>17403.400000000001</v>
      </c>
      <c r="F16" s="210">
        <v>12378.3</v>
      </c>
      <c r="G16" s="209">
        <v>30011.5</v>
      </c>
      <c r="H16" s="210">
        <v>14541.6</v>
      </c>
      <c r="I16" s="209">
        <v>218.3</v>
      </c>
      <c r="J16" s="210">
        <v>147.30000000000001</v>
      </c>
    </row>
    <row r="17" spans="1:10" x14ac:dyDescent="0.3">
      <c r="A17" s="164"/>
      <c r="B17" s="159" t="s">
        <v>69</v>
      </c>
      <c r="C17" s="207">
        <v>2727.5</v>
      </c>
      <c r="D17" s="208">
        <v>1601.3</v>
      </c>
      <c r="E17" s="209">
        <v>10392.299999999999</v>
      </c>
      <c r="F17" s="210">
        <v>7653.2</v>
      </c>
      <c r="G17" s="209">
        <v>9803.7999999999993</v>
      </c>
      <c r="H17" s="210">
        <v>5031.1000000000004</v>
      </c>
      <c r="I17" s="209">
        <v>29.8</v>
      </c>
      <c r="J17" s="210">
        <v>25.8</v>
      </c>
    </row>
    <row r="18" spans="1:10" x14ac:dyDescent="0.3">
      <c r="A18" s="164"/>
      <c r="B18" s="159" t="s">
        <v>60</v>
      </c>
      <c r="C18" s="207">
        <v>619.29999999999995</v>
      </c>
      <c r="D18" s="208">
        <v>250</v>
      </c>
      <c r="E18" s="209" t="s">
        <v>71</v>
      </c>
      <c r="F18" s="210" t="s">
        <v>71</v>
      </c>
      <c r="G18" s="209">
        <v>832.1</v>
      </c>
      <c r="H18" s="210">
        <v>397.5</v>
      </c>
      <c r="I18" s="209" t="s">
        <v>71</v>
      </c>
      <c r="J18" s="210" t="s">
        <v>71</v>
      </c>
    </row>
    <row r="19" spans="1:10" x14ac:dyDescent="0.3">
      <c r="A19" s="164"/>
      <c r="B19" s="159" t="s">
        <v>61</v>
      </c>
      <c r="C19" s="207">
        <v>1737</v>
      </c>
      <c r="D19" s="208">
        <v>887.1</v>
      </c>
      <c r="E19" s="209">
        <v>4817.3</v>
      </c>
      <c r="F19" s="210">
        <v>3561.5</v>
      </c>
      <c r="G19" s="209">
        <v>5720.6</v>
      </c>
      <c r="H19" s="210">
        <v>3477.3</v>
      </c>
      <c r="I19" s="209">
        <v>74.599999999999994</v>
      </c>
      <c r="J19" s="210">
        <v>59</v>
      </c>
    </row>
    <row r="20" spans="1:10" x14ac:dyDescent="0.3">
      <c r="A20" s="164"/>
      <c r="B20" s="159" t="s">
        <v>62</v>
      </c>
      <c r="C20" s="207">
        <v>13391.2</v>
      </c>
      <c r="D20" s="208">
        <v>6899.1</v>
      </c>
      <c r="E20" s="209">
        <v>18751.3</v>
      </c>
      <c r="F20" s="210">
        <v>16414.2</v>
      </c>
      <c r="G20" s="209">
        <v>32073.8</v>
      </c>
      <c r="H20" s="210">
        <v>17120</v>
      </c>
      <c r="I20" s="209">
        <v>253.7</v>
      </c>
      <c r="J20" s="210">
        <v>143.1</v>
      </c>
    </row>
    <row r="21" spans="1:10" x14ac:dyDescent="0.3">
      <c r="A21" s="164"/>
      <c r="B21" s="159" t="s">
        <v>63</v>
      </c>
      <c r="C21" s="207">
        <v>614.1</v>
      </c>
      <c r="D21" s="208">
        <v>326.10000000000002</v>
      </c>
      <c r="E21" s="209">
        <v>3718.6</v>
      </c>
      <c r="F21" s="210">
        <v>3138.3</v>
      </c>
      <c r="G21" s="209">
        <v>2825.1</v>
      </c>
      <c r="H21" s="210">
        <v>1162.5</v>
      </c>
      <c r="I21" s="209">
        <v>4.5</v>
      </c>
      <c r="J21" s="210">
        <v>4.3</v>
      </c>
    </row>
    <row r="22" spans="1:10" x14ac:dyDescent="0.3">
      <c r="A22" s="164"/>
      <c r="B22" s="159" t="s">
        <v>70</v>
      </c>
      <c r="C22" s="207">
        <v>473.5</v>
      </c>
      <c r="D22" s="208">
        <v>281.2</v>
      </c>
      <c r="E22" s="209" t="s">
        <v>71</v>
      </c>
      <c r="F22" s="210" t="s">
        <v>71</v>
      </c>
      <c r="G22" s="209">
        <v>3033.2</v>
      </c>
      <c r="H22" s="210">
        <v>1448.7</v>
      </c>
      <c r="I22" s="209" t="s">
        <v>71</v>
      </c>
      <c r="J22" s="210" t="s">
        <v>71</v>
      </c>
    </row>
    <row r="23" spans="1:10" x14ac:dyDescent="0.3">
      <c r="A23" s="164"/>
      <c r="B23" s="159" t="s">
        <v>64</v>
      </c>
      <c r="C23" s="207">
        <v>1538.5</v>
      </c>
      <c r="D23" s="208">
        <v>736.8</v>
      </c>
      <c r="E23" s="209">
        <v>5216.3999999999996</v>
      </c>
      <c r="F23" s="210">
        <v>4240.3999999999996</v>
      </c>
      <c r="G23" s="209">
        <v>15671.4</v>
      </c>
      <c r="H23" s="210">
        <v>9741.7000000000007</v>
      </c>
      <c r="I23" s="209">
        <v>20</v>
      </c>
      <c r="J23" s="210">
        <v>14.2</v>
      </c>
    </row>
    <row r="24" spans="1:10" x14ac:dyDescent="0.3">
      <c r="A24" s="164"/>
      <c r="B24" s="159" t="s">
        <v>65</v>
      </c>
      <c r="C24" s="207">
        <v>314.10000000000002</v>
      </c>
      <c r="D24" s="208">
        <v>203.1</v>
      </c>
      <c r="E24" s="209">
        <v>511.1</v>
      </c>
      <c r="F24" s="210">
        <v>460.6</v>
      </c>
      <c r="G24" s="209">
        <v>645.4</v>
      </c>
      <c r="H24" s="210">
        <v>321.39999999999998</v>
      </c>
      <c r="I24" s="209">
        <v>0.8</v>
      </c>
      <c r="J24" s="210">
        <v>0.8</v>
      </c>
    </row>
    <row r="25" spans="1:10" x14ac:dyDescent="0.3">
      <c r="A25" s="164"/>
      <c r="B25" s="159" t="s">
        <v>66</v>
      </c>
      <c r="C25" s="207" t="s">
        <v>71</v>
      </c>
      <c r="D25" s="208" t="s">
        <v>71</v>
      </c>
      <c r="E25" s="209" t="s">
        <v>71</v>
      </c>
      <c r="F25" s="210" t="s">
        <v>71</v>
      </c>
      <c r="G25" s="209" t="s">
        <v>71</v>
      </c>
      <c r="H25" s="210" t="s">
        <v>71</v>
      </c>
      <c r="I25" s="209" t="s">
        <v>71</v>
      </c>
      <c r="J25" s="210" t="s">
        <v>71</v>
      </c>
    </row>
    <row r="26" spans="1:10" x14ac:dyDescent="0.3">
      <c r="A26" s="172"/>
      <c r="B26" s="159" t="s">
        <v>43</v>
      </c>
      <c r="C26" s="211">
        <v>44958.1</v>
      </c>
      <c r="D26" s="212">
        <v>23741.7</v>
      </c>
      <c r="E26" s="213">
        <v>92031.2</v>
      </c>
      <c r="F26" s="214">
        <v>72568.399999999994</v>
      </c>
      <c r="G26" s="215">
        <v>125529.2</v>
      </c>
      <c r="H26" s="216">
        <v>64911.9</v>
      </c>
      <c r="I26" s="217">
        <v>888.6</v>
      </c>
      <c r="J26" s="216">
        <v>528.5</v>
      </c>
    </row>
    <row r="28" spans="1:10" x14ac:dyDescent="0.3">
      <c r="B28" s="125" t="s">
        <v>540</v>
      </c>
    </row>
    <row r="29" spans="1:10" x14ac:dyDescent="0.3">
      <c r="B29" s="125" t="s">
        <v>549</v>
      </c>
    </row>
    <row r="30" spans="1:10" x14ac:dyDescent="0.3">
      <c r="B30" s="192" t="s">
        <v>418</v>
      </c>
    </row>
    <row r="45" ht="15" customHeight="1" x14ac:dyDescent="0.3"/>
  </sheetData>
  <mergeCells count="4">
    <mergeCell ref="C6:D6"/>
    <mergeCell ref="E6:F6"/>
    <mergeCell ref="G6:H6"/>
    <mergeCell ref="I6:J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23704-6751-418E-A4CE-2B2147124732}">
  <sheetPr codeName="Hoja38"/>
  <dimension ref="A2:P45"/>
  <sheetViews>
    <sheetView showGridLines="0" topLeftCell="A12" zoomScaleNormal="100" workbookViewId="0"/>
  </sheetViews>
  <sheetFormatPr baseColWidth="10" defaultColWidth="11.44140625" defaultRowHeight="14.4" x14ac:dyDescent="0.3"/>
  <cols>
    <col min="1" max="1" width="6.109375" style="98" customWidth="1"/>
    <col min="2" max="2" width="30.5546875" style="98" customWidth="1"/>
    <col min="3" max="3" width="15.109375" style="98" customWidth="1"/>
    <col min="4" max="4" width="16.5546875" style="98" bestFit="1" customWidth="1"/>
    <col min="5" max="5" width="16.109375" style="98" customWidth="1"/>
    <col min="6" max="6" width="16.5546875" style="98" bestFit="1" customWidth="1"/>
    <col min="7" max="7" width="16.109375" style="98" customWidth="1"/>
    <col min="8" max="8" width="16.5546875" style="98" bestFit="1" customWidth="1"/>
    <col min="9" max="9" width="16.109375" style="98" customWidth="1"/>
    <col min="10" max="10" width="16.5546875" style="98" bestFit="1" customWidth="1"/>
    <col min="11" max="16384" width="11.44140625" style="98"/>
  </cols>
  <sheetData>
    <row r="2" spans="1:16" x14ac:dyDescent="0.3">
      <c r="A2" s="97" t="s">
        <v>159</v>
      </c>
    </row>
    <row r="3" spans="1:16" x14ac:dyDescent="0.3">
      <c r="B3" s="181" t="s">
        <v>557</v>
      </c>
    </row>
    <row r="4" spans="1:16" x14ac:dyDescent="0.3">
      <c r="B4" s="100" t="s">
        <v>137</v>
      </c>
    </row>
    <row r="5" spans="1:16" x14ac:dyDescent="0.3">
      <c r="B5" s="100"/>
    </row>
    <row r="6" spans="1:16" ht="27" customHeight="1" x14ac:dyDescent="0.3">
      <c r="C6" s="344" t="s">
        <v>37</v>
      </c>
      <c r="D6" s="345"/>
      <c r="E6" s="344" t="s">
        <v>147</v>
      </c>
      <c r="F6" s="345"/>
      <c r="G6" s="344" t="s">
        <v>4</v>
      </c>
      <c r="H6" s="345"/>
      <c r="I6" s="344" t="s">
        <v>5</v>
      </c>
      <c r="J6" s="345"/>
      <c r="P6" s="101"/>
    </row>
    <row r="7" spans="1:16" ht="33.75" customHeight="1" x14ac:dyDescent="0.3">
      <c r="A7" s="164"/>
      <c r="B7" s="103" t="s">
        <v>128</v>
      </c>
      <c r="C7" s="205" t="s">
        <v>158</v>
      </c>
      <c r="D7" s="206" t="s">
        <v>459</v>
      </c>
      <c r="E7" s="205" t="s">
        <v>158</v>
      </c>
      <c r="F7" s="206" t="s">
        <v>459</v>
      </c>
      <c r="G7" s="205" t="s">
        <v>158</v>
      </c>
      <c r="H7" s="206" t="s">
        <v>459</v>
      </c>
      <c r="I7" s="205" t="s">
        <v>158</v>
      </c>
      <c r="J7" s="206" t="s">
        <v>459</v>
      </c>
    </row>
    <row r="8" spans="1:16" x14ac:dyDescent="0.3">
      <c r="A8" s="164"/>
      <c r="B8" s="159" t="s">
        <v>52</v>
      </c>
      <c r="C8" s="157">
        <v>14.062204586047899</v>
      </c>
      <c r="D8" s="218">
        <v>6.3049817496735852</v>
      </c>
      <c r="E8" s="157">
        <v>28.530787555523922</v>
      </c>
      <c r="F8" s="218">
        <v>21.181722537206866</v>
      </c>
      <c r="G8" s="157">
        <v>20.526668164357478</v>
      </c>
      <c r="H8" s="218">
        <v>9.5862592057938407</v>
      </c>
      <c r="I8" s="157">
        <v>0.31362535338459591</v>
      </c>
      <c r="J8" s="218">
        <v>8.2076422268734656E-2</v>
      </c>
    </row>
    <row r="9" spans="1:16" x14ac:dyDescent="0.3">
      <c r="A9" s="164"/>
      <c r="B9" s="159" t="s">
        <v>53</v>
      </c>
      <c r="C9" s="157">
        <v>2.9543063430171648</v>
      </c>
      <c r="D9" s="218">
        <v>1.6090537633930262</v>
      </c>
      <c r="E9" s="157">
        <v>5.2219733485178423</v>
      </c>
      <c r="F9" s="218">
        <v>4.5150929420949737</v>
      </c>
      <c r="G9" s="157">
        <v>8.0684014671438522</v>
      </c>
      <c r="H9" s="218">
        <v>3.8466928095270934</v>
      </c>
      <c r="I9" s="157">
        <v>4.0037279155480325E-2</v>
      </c>
      <c r="J9" s="218">
        <v>2.1353215549589508E-2</v>
      </c>
    </row>
    <row r="10" spans="1:16" x14ac:dyDescent="0.3">
      <c r="A10" s="164"/>
      <c r="B10" s="159" t="s">
        <v>54</v>
      </c>
      <c r="C10" s="157">
        <v>1.3717216697324845</v>
      </c>
      <c r="D10" s="218">
        <v>0.60278348061862053</v>
      </c>
      <c r="E10" s="157">
        <v>3.0761976151127386</v>
      </c>
      <c r="F10" s="218">
        <v>2.7518956539533477</v>
      </c>
      <c r="G10" s="157">
        <v>3.5897869349460945</v>
      </c>
      <c r="H10" s="218">
        <v>1.9938565019429204</v>
      </c>
      <c r="I10" s="157">
        <v>1.0454178446153196E-2</v>
      </c>
      <c r="J10" s="218">
        <v>8.2298851597376217E-3</v>
      </c>
    </row>
    <row r="11" spans="1:16" x14ac:dyDescent="0.3">
      <c r="A11" s="164"/>
      <c r="B11" s="159" t="s">
        <v>67</v>
      </c>
      <c r="C11" s="157">
        <v>1.4506840814002373</v>
      </c>
      <c r="D11" s="218">
        <v>0.82854924918980122</v>
      </c>
      <c r="E11" s="157">
        <v>3.6296017847729329</v>
      </c>
      <c r="F11" s="218">
        <v>3.1591637546960394</v>
      </c>
      <c r="G11" s="157">
        <v>2.1150804860525692</v>
      </c>
      <c r="H11" s="218">
        <v>0.87325754424675428</v>
      </c>
      <c r="I11" s="157">
        <v>5.7831625446804922E-3</v>
      </c>
      <c r="J11" s="218">
        <v>4.2261572441895899E-3</v>
      </c>
    </row>
    <row r="12" spans="1:16" x14ac:dyDescent="0.3">
      <c r="A12" s="164"/>
      <c r="B12" s="159" t="s">
        <v>55</v>
      </c>
      <c r="C12" s="157">
        <v>2.6787164048302752</v>
      </c>
      <c r="D12" s="218">
        <v>1.4213234100195515</v>
      </c>
      <c r="E12" s="157">
        <v>3.9256552211948459</v>
      </c>
      <c r="F12" s="218">
        <v>3.3475613960554389</v>
      </c>
      <c r="G12" s="157">
        <v>2.6807182687880493</v>
      </c>
      <c r="H12" s="218">
        <v>1.4397850442968008</v>
      </c>
      <c r="I12" s="157">
        <v>9.3865176686737217E-2</v>
      </c>
      <c r="J12" s="218">
        <v>4.5820441700160822E-2</v>
      </c>
    </row>
    <row r="13" spans="1:16" x14ac:dyDescent="0.3">
      <c r="A13" s="164"/>
      <c r="B13" s="159" t="s">
        <v>56</v>
      </c>
      <c r="C13" s="157">
        <v>1.1121466432077869</v>
      </c>
      <c r="D13" s="218">
        <v>0.73134763257344071</v>
      </c>
      <c r="E13" s="157">
        <v>1.9905200620132968</v>
      </c>
      <c r="F13" s="218">
        <v>1.4664765637337878</v>
      </c>
      <c r="G13" s="157">
        <v>1.8543933128846639</v>
      </c>
      <c r="H13" s="218">
        <v>0.93197888700812548</v>
      </c>
      <c r="I13" s="157">
        <v>7.09549558366568E-2</v>
      </c>
      <c r="J13" s="218">
        <v>6.6506369263825652E-2</v>
      </c>
    </row>
    <row r="14" spans="1:16" x14ac:dyDescent="0.3">
      <c r="A14" s="164"/>
      <c r="B14" s="159" t="s">
        <v>57</v>
      </c>
      <c r="C14" s="157">
        <v>2.4525057776018113</v>
      </c>
      <c r="D14" s="218">
        <v>1.2135744170683371</v>
      </c>
      <c r="E14" s="157">
        <v>12.471834886260764</v>
      </c>
      <c r="F14" s="218">
        <v>10.139218516796749</v>
      </c>
      <c r="G14" s="157">
        <v>11.066971246560687</v>
      </c>
      <c r="H14" s="218">
        <v>5.652374099439256</v>
      </c>
      <c r="I14" s="157">
        <v>3.5143833925366068E-2</v>
      </c>
      <c r="J14" s="218">
        <v>2.491208480785442E-2</v>
      </c>
    </row>
    <row r="15" spans="1:16" x14ac:dyDescent="0.3">
      <c r="A15" s="164"/>
      <c r="B15" s="159" t="s">
        <v>68</v>
      </c>
      <c r="C15" s="157">
        <v>1.4755961662080916</v>
      </c>
      <c r="D15" s="218">
        <v>0.93842933753873048</v>
      </c>
      <c r="E15" s="157">
        <v>2.9011457334718327</v>
      </c>
      <c r="F15" s="218">
        <v>1.848387721011342</v>
      </c>
      <c r="G15" s="157">
        <v>5.5071277478363188</v>
      </c>
      <c r="H15" s="218">
        <v>1.632631272229031</v>
      </c>
      <c r="I15" s="157">
        <v>2.1353215549589508E-2</v>
      </c>
      <c r="J15" s="218">
        <v>1.1343895760719425E-2</v>
      </c>
    </row>
    <row r="16" spans="1:16" x14ac:dyDescent="0.3">
      <c r="A16" s="164"/>
      <c r="B16" s="159" t="s">
        <v>58</v>
      </c>
      <c r="C16" s="157">
        <v>24.774401053425301</v>
      </c>
      <c r="D16" s="218">
        <v>14.260389117867525</v>
      </c>
      <c r="E16" s="157">
        <v>38.710265780804797</v>
      </c>
      <c r="F16" s="218">
        <v>27.532969587237893</v>
      </c>
      <c r="G16" s="157">
        <v>66.754377965260986</v>
      </c>
      <c r="H16" s="218">
        <v>32.344783253740708</v>
      </c>
      <c r="I16" s="157">
        <v>0.48556322442451971</v>
      </c>
      <c r="J16" s="218">
        <v>0.32763840108901404</v>
      </c>
    </row>
    <row r="17" spans="1:10" x14ac:dyDescent="0.3">
      <c r="A17" s="164"/>
      <c r="B17" s="159" t="s">
        <v>69</v>
      </c>
      <c r="C17" s="157">
        <v>6.0667599386984774</v>
      </c>
      <c r="D17" s="218">
        <v>3.5617608395372575</v>
      </c>
      <c r="E17" s="157">
        <v>23.115523120416565</v>
      </c>
      <c r="F17" s="218">
        <v>17.022961379595671</v>
      </c>
      <c r="G17" s="157">
        <v>21.806526521361</v>
      </c>
      <c r="H17" s="218">
        <v>11.190641953285393</v>
      </c>
      <c r="I17" s="157">
        <v>6.6283939935184097E-2</v>
      </c>
      <c r="J17" s="218">
        <v>5.7386766789521801E-2</v>
      </c>
    </row>
    <row r="18" spans="1:10" x14ac:dyDescent="0.3">
      <c r="A18" s="164"/>
      <c r="B18" s="159" t="s">
        <v>60</v>
      </c>
      <c r="C18" s="157">
        <v>1.3775048322771646</v>
      </c>
      <c r="D18" s="218">
        <v>0.55607332160389344</v>
      </c>
      <c r="E18" s="157" t="s">
        <v>71</v>
      </c>
      <c r="F18" s="218" t="s">
        <v>71</v>
      </c>
      <c r="G18" s="157">
        <v>1.850834443626399</v>
      </c>
      <c r="H18" s="218">
        <v>0.8841565813501906</v>
      </c>
      <c r="I18" s="157" t="s">
        <v>71</v>
      </c>
      <c r="J18" s="218" t="s">
        <v>71</v>
      </c>
    </row>
    <row r="19" spans="1:10" x14ac:dyDescent="0.3">
      <c r="A19" s="164"/>
      <c r="B19" s="159" t="s">
        <v>61</v>
      </c>
      <c r="C19" s="157">
        <v>3.863597438503851</v>
      </c>
      <c r="D19" s="218">
        <v>1.9731705743792554</v>
      </c>
      <c r="E19" s="157">
        <v>10.715088048649744</v>
      </c>
      <c r="F19" s="218">
        <v>7.9218205395690662</v>
      </c>
      <c r="G19" s="157">
        <v>12.72429217426893</v>
      </c>
      <c r="H19" s="218">
        <v>7.7345350448528745</v>
      </c>
      <c r="I19" s="157">
        <v>0.16593227916660178</v>
      </c>
      <c r="J19" s="218">
        <v>0.13123330389851884</v>
      </c>
    </row>
    <row r="20" spans="1:10" x14ac:dyDescent="0.3">
      <c r="A20" s="164"/>
      <c r="B20" s="159" t="s">
        <v>62</v>
      </c>
      <c r="C20" s="157">
        <v>29.78595625704823</v>
      </c>
      <c r="D20" s="218">
        <v>15.345621812309684</v>
      </c>
      <c r="E20" s="157">
        <v>41.708390701564348</v>
      </c>
      <c r="F20" s="218">
        <v>36.509994861882511</v>
      </c>
      <c r="G20" s="157">
        <v>71.34153800983583</v>
      </c>
      <c r="H20" s="218">
        <v>38.079901063434626</v>
      </c>
      <c r="I20" s="157">
        <v>0.56430320676363099</v>
      </c>
      <c r="J20" s="218">
        <v>0.31829636928606858</v>
      </c>
    </row>
    <row r="21" spans="1:10" x14ac:dyDescent="0.3">
      <c r="A21" s="164"/>
      <c r="B21" s="159" t="s">
        <v>63</v>
      </c>
      <c r="C21" s="157">
        <v>1.3659385071878039</v>
      </c>
      <c r="D21" s="218">
        <v>0.72534204070011865</v>
      </c>
      <c r="E21" s="157">
        <v>8.2712570148649522</v>
      </c>
      <c r="F21" s="218">
        <v>6.9804996207579944</v>
      </c>
      <c r="G21" s="157">
        <v>6.2838509634526378</v>
      </c>
      <c r="H21" s="218">
        <v>2.5857409454581046</v>
      </c>
      <c r="I21" s="157">
        <v>1.0009319788870081E-2</v>
      </c>
      <c r="J21" s="218">
        <v>9.5644611315869668E-3</v>
      </c>
    </row>
    <row r="22" spans="1:10" x14ac:dyDescent="0.3">
      <c r="A22" s="164"/>
      <c r="B22" s="159" t="s">
        <v>70</v>
      </c>
      <c r="C22" s="157">
        <v>1.0532028711177741</v>
      </c>
      <c r="D22" s="218">
        <v>0.62547127214005926</v>
      </c>
      <c r="E22" s="157" t="s">
        <v>71</v>
      </c>
      <c r="F22" s="218" t="s">
        <v>71</v>
      </c>
      <c r="G22" s="157">
        <v>6.7467263963557178</v>
      </c>
      <c r="H22" s="218">
        <v>3.2223336840302417</v>
      </c>
      <c r="I22" s="157" t="s">
        <v>71</v>
      </c>
      <c r="J22" s="218" t="s">
        <v>71</v>
      </c>
    </row>
    <row r="23" spans="1:10" x14ac:dyDescent="0.3">
      <c r="A23" s="164"/>
      <c r="B23" s="159" t="s">
        <v>64</v>
      </c>
      <c r="C23" s="157">
        <v>3.4220752211503598</v>
      </c>
      <c r="D23" s="218">
        <v>1.6388592934309947</v>
      </c>
      <c r="E23" s="157">
        <v>11.602803499258197</v>
      </c>
      <c r="F23" s="218">
        <v>9.4318932517165983</v>
      </c>
      <c r="G23" s="157">
        <v>34.857789808733017</v>
      </c>
      <c r="H23" s="218">
        <v>21.668397908274596</v>
      </c>
      <c r="I23" s="157">
        <v>4.4485865728311473E-2</v>
      </c>
      <c r="J23" s="218">
        <v>3.1584964667101145E-2</v>
      </c>
    </row>
    <row r="24" spans="1:10" x14ac:dyDescent="0.3">
      <c r="A24" s="164"/>
      <c r="B24" s="159" t="s">
        <v>65</v>
      </c>
      <c r="C24" s="157">
        <v>0.69865052126313176</v>
      </c>
      <c r="D24" s="218">
        <v>0.45175396647100302</v>
      </c>
      <c r="E24" s="157">
        <v>1.1368362986869998</v>
      </c>
      <c r="F24" s="218">
        <v>1.0245094877230134</v>
      </c>
      <c r="G24" s="157">
        <v>1.4355588870526113</v>
      </c>
      <c r="H24" s="218">
        <v>0.71488786225396539</v>
      </c>
      <c r="I24" s="157">
        <v>1.7794346291324591E-3</v>
      </c>
      <c r="J24" s="218">
        <v>1.7794346291324591E-3</v>
      </c>
    </row>
    <row r="25" spans="1:10" x14ac:dyDescent="0.3">
      <c r="A25" s="164"/>
      <c r="B25" s="159" t="s">
        <v>66</v>
      </c>
      <c r="C25" s="157" t="s">
        <v>71</v>
      </c>
      <c r="D25" s="218" t="s">
        <v>71</v>
      </c>
      <c r="E25" s="157" t="s">
        <v>71</v>
      </c>
      <c r="F25" s="218" t="s">
        <v>71</v>
      </c>
      <c r="G25" s="157" t="s">
        <v>71</v>
      </c>
      <c r="H25" s="218" t="s">
        <v>71</v>
      </c>
      <c r="I25" s="157" t="s">
        <v>71</v>
      </c>
      <c r="J25" s="218" t="s">
        <v>71</v>
      </c>
    </row>
    <row r="26" spans="1:10" x14ac:dyDescent="0.3">
      <c r="A26" s="172"/>
      <c r="B26" s="159" t="s">
        <v>43</v>
      </c>
      <c r="C26" s="219">
        <v>100</v>
      </c>
      <c r="D26" s="219">
        <v>52.808503918092633</v>
      </c>
      <c r="E26" s="176">
        <v>204.70438030076892</v>
      </c>
      <c r="F26" s="219">
        <v>161.41340492591991</v>
      </c>
      <c r="G26" s="219">
        <v>279.21375680911785</v>
      </c>
      <c r="H26" s="220">
        <v>144.38310337847909</v>
      </c>
      <c r="I26" s="203">
        <v>1.976507014308879</v>
      </c>
      <c r="J26" s="220">
        <v>1.1755390018706307</v>
      </c>
    </row>
    <row r="28" spans="1:10" x14ac:dyDescent="0.3">
      <c r="B28" s="125" t="s">
        <v>559</v>
      </c>
    </row>
    <row r="29" spans="1:10" x14ac:dyDescent="0.3">
      <c r="B29" s="125" t="s">
        <v>460</v>
      </c>
    </row>
    <row r="30" spans="1:10" x14ac:dyDescent="0.3">
      <c r="B30" s="192" t="s">
        <v>418</v>
      </c>
    </row>
    <row r="45" ht="15" customHeight="1" x14ac:dyDescent="0.3"/>
  </sheetData>
  <mergeCells count="4">
    <mergeCell ref="C6:D6"/>
    <mergeCell ref="E6:F6"/>
    <mergeCell ref="G6:H6"/>
    <mergeCell ref="I6:J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B448-4ACB-41C6-88CE-6F7E32226C4D}">
  <sheetPr codeName="Hoja39"/>
  <dimension ref="A2:D37"/>
  <sheetViews>
    <sheetView showGridLines="0" zoomScaleNormal="100" workbookViewId="0">
      <selection activeCell="B3" sqref="B3"/>
    </sheetView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3" width="15.109375" style="98" customWidth="1"/>
    <col min="4" max="4" width="13.33203125" style="98" customWidth="1"/>
    <col min="5" max="5" width="28.109375" style="98" bestFit="1" customWidth="1"/>
    <col min="6" max="16384" width="11.44140625" style="98"/>
  </cols>
  <sheetData>
    <row r="2" spans="1:4" x14ac:dyDescent="0.3">
      <c r="A2" s="97" t="s">
        <v>160</v>
      </c>
    </row>
    <row r="3" spans="1:4" x14ac:dyDescent="0.3">
      <c r="B3" s="141" t="s">
        <v>636</v>
      </c>
    </row>
    <row r="4" spans="1:4" x14ac:dyDescent="0.3">
      <c r="B4" s="100" t="s">
        <v>161</v>
      </c>
    </row>
    <row r="5" spans="1:4" ht="15" thickBot="1" x14ac:dyDescent="0.35">
      <c r="B5" s="100"/>
    </row>
    <row r="6" spans="1:4" ht="15" thickTop="1" x14ac:dyDescent="0.3">
      <c r="B6" s="177"/>
      <c r="C6" s="104">
        <v>2011</v>
      </c>
      <c r="D6" s="104">
        <v>2021</v>
      </c>
    </row>
    <row r="7" spans="1:4" x14ac:dyDescent="0.3">
      <c r="A7" s="164"/>
      <c r="B7" s="159" t="s">
        <v>83</v>
      </c>
      <c r="C7" s="221">
        <v>12.952028212087299</v>
      </c>
      <c r="D7" s="221">
        <v>22.7848141375128</v>
      </c>
    </row>
    <row r="8" spans="1:4" x14ac:dyDescent="0.3">
      <c r="A8" s="164"/>
      <c r="B8" s="159" t="s">
        <v>561</v>
      </c>
      <c r="C8" s="221">
        <v>14.398008530652699</v>
      </c>
      <c r="D8" s="221">
        <v>20.5268328216554</v>
      </c>
    </row>
    <row r="9" spans="1:4" x14ac:dyDescent="0.3">
      <c r="A9" s="164"/>
      <c r="B9" s="159" t="s">
        <v>85</v>
      </c>
      <c r="C9" s="221">
        <v>19.5130629256887</v>
      </c>
      <c r="D9" s="209">
        <v>20.0913676516263</v>
      </c>
    </row>
    <row r="10" spans="1:4" x14ac:dyDescent="0.3">
      <c r="A10" s="164"/>
      <c r="B10" s="159" t="s">
        <v>86</v>
      </c>
      <c r="C10" s="221">
        <v>20.172350721420599</v>
      </c>
      <c r="D10" s="221">
        <v>20.070934434947802</v>
      </c>
    </row>
    <row r="11" spans="1:4" x14ac:dyDescent="0.3">
      <c r="A11" s="164"/>
      <c r="B11" s="159" t="s">
        <v>80</v>
      </c>
      <c r="C11" s="221">
        <v>14.405448322571001</v>
      </c>
      <c r="D11" s="221">
        <v>19.055198838084699</v>
      </c>
    </row>
    <row r="12" spans="1:4" x14ac:dyDescent="0.3">
      <c r="A12" s="164"/>
      <c r="B12" s="159" t="s">
        <v>95</v>
      </c>
      <c r="C12" s="221">
        <v>13.360820995807201</v>
      </c>
      <c r="D12" s="209">
        <v>18.374951098361599</v>
      </c>
    </row>
    <row r="13" spans="1:4" x14ac:dyDescent="0.3">
      <c r="A13" s="164"/>
      <c r="B13" s="159" t="s">
        <v>96</v>
      </c>
      <c r="C13" s="221">
        <v>14.054773678204601</v>
      </c>
      <c r="D13" s="221">
        <v>17.999789371106399</v>
      </c>
    </row>
    <row r="14" spans="1:4" x14ac:dyDescent="0.3">
      <c r="A14" s="164"/>
      <c r="B14" s="159" t="s">
        <v>99</v>
      </c>
      <c r="C14" s="221">
        <v>15.638020054621901</v>
      </c>
      <c r="D14" s="209">
        <v>17.615049319878999</v>
      </c>
    </row>
    <row r="15" spans="1:4" x14ac:dyDescent="0.3">
      <c r="A15" s="164"/>
      <c r="B15" s="159" t="s">
        <v>88</v>
      </c>
      <c r="C15" s="221">
        <v>13.9634584567572</v>
      </c>
      <c r="D15" s="221">
        <v>17.556430675989699</v>
      </c>
    </row>
    <row r="16" spans="1:4" x14ac:dyDescent="0.3">
      <c r="A16" s="164"/>
      <c r="B16" s="159" t="s">
        <v>98</v>
      </c>
      <c r="C16" s="221">
        <v>14.978418677653501</v>
      </c>
      <c r="D16" s="221">
        <v>17.056959879943001</v>
      </c>
    </row>
    <row r="17" spans="1:4" x14ac:dyDescent="0.3">
      <c r="A17" s="164"/>
      <c r="B17" s="159" t="s">
        <v>87</v>
      </c>
      <c r="C17" s="221">
        <v>13.90878563946</v>
      </c>
      <c r="D17" s="209">
        <v>16.473722707832302</v>
      </c>
    </row>
    <row r="18" spans="1:4" x14ac:dyDescent="0.3">
      <c r="A18" s="164"/>
      <c r="B18" s="159" t="s">
        <v>84</v>
      </c>
      <c r="C18" s="221">
        <v>10.593553749426301</v>
      </c>
      <c r="D18" s="209">
        <v>15.804582837677399</v>
      </c>
    </row>
    <row r="19" spans="1:4" x14ac:dyDescent="0.3">
      <c r="A19" s="164"/>
      <c r="B19" s="159" t="s">
        <v>91</v>
      </c>
      <c r="C19" s="221">
        <v>9.9100380961123609</v>
      </c>
      <c r="D19" s="221">
        <v>15.788268102390401</v>
      </c>
    </row>
    <row r="20" spans="1:4" x14ac:dyDescent="0.3">
      <c r="A20" s="164"/>
      <c r="B20" s="159" t="s">
        <v>395</v>
      </c>
      <c r="C20" s="221">
        <v>10.832117137074</v>
      </c>
      <c r="D20" s="209">
        <v>14.4554308821861</v>
      </c>
    </row>
    <row r="21" spans="1:4" x14ac:dyDescent="0.3">
      <c r="A21" s="164"/>
      <c r="B21" s="159" t="s">
        <v>93</v>
      </c>
      <c r="C21" s="221">
        <v>13.197162797754499</v>
      </c>
      <c r="D21" s="221">
        <v>13.7007673396523</v>
      </c>
    </row>
    <row r="22" spans="1:4" x14ac:dyDescent="0.3">
      <c r="A22" s="164"/>
      <c r="B22" s="159" t="s">
        <v>89</v>
      </c>
      <c r="C22" s="209">
        <v>7.4726063044252804</v>
      </c>
      <c r="D22" s="209">
        <v>13.402427615459001</v>
      </c>
    </row>
    <row r="23" spans="1:4" x14ac:dyDescent="0.3">
      <c r="A23" s="164"/>
      <c r="B23" s="159" t="s">
        <v>92</v>
      </c>
      <c r="C23" s="221">
        <v>9.2497257248330094</v>
      </c>
      <c r="D23" s="209">
        <v>13.162956216750301</v>
      </c>
    </row>
    <row r="24" spans="1:4" x14ac:dyDescent="0.3">
      <c r="A24" s="164"/>
      <c r="B24" s="159" t="s">
        <v>90</v>
      </c>
      <c r="C24" s="221">
        <v>8.0378698224852094</v>
      </c>
      <c r="D24" s="221">
        <v>13.008771689448199</v>
      </c>
    </row>
    <row r="25" spans="1:4" x14ac:dyDescent="0.3">
      <c r="A25" s="172"/>
      <c r="B25" s="159" t="s">
        <v>82</v>
      </c>
      <c r="C25" s="221">
        <v>9.1373014995762905</v>
      </c>
      <c r="D25" s="221">
        <v>12.942007396728</v>
      </c>
    </row>
    <row r="26" spans="1:4" x14ac:dyDescent="0.3">
      <c r="B26" s="159" t="s">
        <v>94</v>
      </c>
      <c r="C26" s="221">
        <v>13.4791820662166</v>
      </c>
      <c r="D26" s="221">
        <v>11.792870505872999</v>
      </c>
    </row>
    <row r="27" spans="1:4" x14ac:dyDescent="0.3">
      <c r="B27" s="159" t="s">
        <v>76</v>
      </c>
      <c r="C27" s="221">
        <v>9.1780340988485793</v>
      </c>
      <c r="D27" s="221">
        <v>10.751733249045699</v>
      </c>
    </row>
    <row r="28" spans="1:4" x14ac:dyDescent="0.3">
      <c r="B28" s="159" t="s">
        <v>113</v>
      </c>
      <c r="C28" s="221">
        <v>4.9485337669124903</v>
      </c>
      <c r="D28" s="209">
        <v>10.751347267158099</v>
      </c>
    </row>
    <row r="29" spans="1:4" x14ac:dyDescent="0.3">
      <c r="B29" s="159" t="s">
        <v>117</v>
      </c>
      <c r="C29" s="221">
        <v>7.5411717062635004</v>
      </c>
      <c r="D29" s="221">
        <v>10.1245283018868</v>
      </c>
    </row>
    <row r="30" spans="1:4" x14ac:dyDescent="0.3">
      <c r="B30" s="159" t="s">
        <v>81</v>
      </c>
      <c r="C30" s="221">
        <v>8.2920469361147404</v>
      </c>
      <c r="D30" s="221">
        <v>9.6879863568668192</v>
      </c>
    </row>
    <row r="31" spans="1:4" x14ac:dyDescent="0.3">
      <c r="B31" s="159" t="s">
        <v>52</v>
      </c>
      <c r="C31" s="222">
        <v>6.3772629256306104</v>
      </c>
      <c r="D31" s="213">
        <v>6.75</v>
      </c>
    </row>
    <row r="33" spans="2:2" x14ac:dyDescent="0.3">
      <c r="B33" s="125" t="s">
        <v>422</v>
      </c>
    </row>
    <row r="34" spans="2:2" x14ac:dyDescent="0.3">
      <c r="B34" s="125" t="s">
        <v>458</v>
      </c>
    </row>
    <row r="37" spans="2:2" ht="15" customHeight="1" x14ac:dyDescent="0.3"/>
  </sheetData>
  <sortState ref="B7:D31">
    <sortCondition descending="1" ref="D7:D31"/>
    <sortCondition descending="1" ref="C7:C31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2:O36"/>
  <sheetViews>
    <sheetView showGridLines="0" zoomScale="110" zoomScaleNormal="110" workbookViewId="0">
      <selection activeCell="A7" sqref="A7:XFD9"/>
    </sheetView>
  </sheetViews>
  <sheetFormatPr baseColWidth="10" defaultColWidth="11.44140625" defaultRowHeight="14.4" x14ac:dyDescent="0.3"/>
  <cols>
    <col min="1" max="1" width="7.6640625" style="98" customWidth="1"/>
    <col min="2" max="2" width="11.44140625" style="98" customWidth="1"/>
    <col min="3" max="12" width="12.6640625" style="98" customWidth="1"/>
    <col min="13" max="16384" width="11.44140625" style="98"/>
  </cols>
  <sheetData>
    <row r="2" spans="1:15" x14ac:dyDescent="0.3">
      <c r="A2" s="97" t="s">
        <v>6</v>
      </c>
      <c r="O2" s="101"/>
    </row>
    <row r="3" spans="1:15" x14ac:dyDescent="0.3">
      <c r="B3" s="141" t="s">
        <v>497</v>
      </c>
      <c r="O3" s="101"/>
    </row>
    <row r="4" spans="1:15" x14ac:dyDescent="0.3">
      <c r="B4" s="100" t="s">
        <v>36</v>
      </c>
    </row>
    <row r="5" spans="1:15" ht="15" thickBot="1" x14ac:dyDescent="0.35">
      <c r="B5" s="100"/>
    </row>
    <row r="6" spans="1:15" ht="29.4" thickTop="1" x14ac:dyDescent="0.3">
      <c r="B6" s="103" t="s">
        <v>129</v>
      </c>
      <c r="C6" s="127" t="s">
        <v>37</v>
      </c>
      <c r="D6" s="127" t="s">
        <v>38</v>
      </c>
      <c r="E6" s="127" t="s">
        <v>3</v>
      </c>
      <c r="F6" s="127" t="s">
        <v>38</v>
      </c>
      <c r="G6" s="127" t="s">
        <v>4</v>
      </c>
      <c r="H6" s="127" t="s">
        <v>38</v>
      </c>
      <c r="I6" s="127" t="s">
        <v>5</v>
      </c>
      <c r="J6" s="127" t="s">
        <v>38</v>
      </c>
      <c r="K6" s="127" t="s">
        <v>39</v>
      </c>
      <c r="L6" s="128" t="s">
        <v>38</v>
      </c>
    </row>
    <row r="7" spans="1:15" x14ac:dyDescent="0.3">
      <c r="B7" s="106">
        <v>2011</v>
      </c>
      <c r="C7" s="129">
        <v>340204</v>
      </c>
      <c r="D7" s="107">
        <v>-11.164148548927036</v>
      </c>
      <c r="E7" s="129">
        <v>708973</v>
      </c>
      <c r="F7" s="107">
        <v>-1.9944677986345054</v>
      </c>
      <c r="G7" s="129">
        <v>598228</v>
      </c>
      <c r="H7" s="107">
        <v>-3.4320221989413855</v>
      </c>
      <c r="I7" s="129">
        <v>1066</v>
      </c>
      <c r="J7" s="107">
        <v>16.248636859323881</v>
      </c>
      <c r="K7" s="129">
        <v>1648471</v>
      </c>
      <c r="L7" s="130">
        <v>-4.5341433258144566</v>
      </c>
    </row>
    <row r="8" spans="1:15" x14ac:dyDescent="0.3">
      <c r="B8" s="106">
        <v>2012</v>
      </c>
      <c r="C8" s="129">
        <v>316838</v>
      </c>
      <c r="D8" s="107">
        <v>-6.8682320019752856</v>
      </c>
      <c r="E8" s="129">
        <v>626914</v>
      </c>
      <c r="F8" s="107">
        <v>-11.574347683198091</v>
      </c>
      <c r="G8" s="129">
        <v>534765</v>
      </c>
      <c r="H8" s="107">
        <v>-10.60849709475317</v>
      </c>
      <c r="I8" s="129">
        <v>1943</v>
      </c>
      <c r="J8" s="107">
        <v>82.270168855534706</v>
      </c>
      <c r="K8" s="129">
        <v>1480460</v>
      </c>
      <c r="L8" s="130">
        <v>-10.191929369700771</v>
      </c>
    </row>
    <row r="9" spans="1:15" x14ac:dyDescent="0.3">
      <c r="B9" s="106">
        <v>2013</v>
      </c>
      <c r="C9" s="129">
        <v>304689</v>
      </c>
      <c r="D9" s="107">
        <v>-3.8344516756197176</v>
      </c>
      <c r="E9" s="129">
        <v>626118</v>
      </c>
      <c r="F9" s="107">
        <v>-0.12697116350887042</v>
      </c>
      <c r="G9" s="129">
        <v>538425</v>
      </c>
      <c r="H9" s="107">
        <v>0.68441277944517687</v>
      </c>
      <c r="I9" s="129">
        <v>2029</v>
      </c>
      <c r="J9" s="107">
        <v>4.4261451363870306</v>
      </c>
      <c r="K9" s="129">
        <v>305840</v>
      </c>
      <c r="L9" s="130">
        <v>2.6808346343019256</v>
      </c>
    </row>
    <row r="10" spans="1:15" x14ac:dyDescent="0.3">
      <c r="B10" s="106">
        <v>2014</v>
      </c>
      <c r="C10" s="129">
        <v>302498</v>
      </c>
      <c r="D10" s="107">
        <v>-0.71909389574287219</v>
      </c>
      <c r="E10" s="129">
        <v>631154</v>
      </c>
      <c r="F10" s="107">
        <v>0.80432123018344781</v>
      </c>
      <c r="G10" s="129">
        <v>529978</v>
      </c>
      <c r="H10" s="107">
        <v>-1.5688350280911918</v>
      </c>
      <c r="I10" s="129">
        <v>2109</v>
      </c>
      <c r="J10" s="107">
        <v>3.9428289797930014</v>
      </c>
      <c r="K10" s="129">
        <v>1465740</v>
      </c>
      <c r="L10" s="130">
        <v>-0.37525632773518769</v>
      </c>
    </row>
    <row r="11" spans="1:15" x14ac:dyDescent="0.3">
      <c r="B11" s="106">
        <v>2015</v>
      </c>
      <c r="C11" s="129">
        <v>318516</v>
      </c>
      <c r="D11" s="107">
        <v>5.2952416214322078</v>
      </c>
      <c r="E11" s="129">
        <v>650766</v>
      </c>
      <c r="F11" s="107">
        <v>3.1073240445279602</v>
      </c>
      <c r="G11" s="129">
        <v>505671</v>
      </c>
      <c r="H11" s="107">
        <v>-4.5864167946594012</v>
      </c>
      <c r="I11" s="129">
        <v>1499</v>
      </c>
      <c r="J11" s="107">
        <v>-28.923660502607873</v>
      </c>
      <c r="K11" s="129">
        <v>1476451</v>
      </c>
      <c r="L11" s="130">
        <v>0.73075716020576642</v>
      </c>
    </row>
    <row r="12" spans="1:15" x14ac:dyDescent="0.3">
      <c r="B12" s="106">
        <v>2016</v>
      </c>
      <c r="C12" s="129">
        <v>276331</v>
      </c>
      <c r="D12" s="107">
        <v>-13.244232628816135</v>
      </c>
      <c r="E12" s="129">
        <v>579023</v>
      </c>
      <c r="F12" s="107">
        <v>-11.024392792493769</v>
      </c>
      <c r="G12" s="129">
        <v>501757</v>
      </c>
      <c r="H12" s="107">
        <v>-0.77402105321444181</v>
      </c>
      <c r="I12" s="129">
        <v>2685</v>
      </c>
      <c r="J12" s="107">
        <v>79.119412941961315</v>
      </c>
      <c r="K12" s="129">
        <v>1359795</v>
      </c>
      <c r="L12" s="130">
        <v>-7.9011088075391607</v>
      </c>
    </row>
    <row r="13" spans="1:15" x14ac:dyDescent="0.3">
      <c r="B13" s="106">
        <v>2017</v>
      </c>
      <c r="C13" s="129">
        <v>274307</v>
      </c>
      <c r="D13" s="107">
        <v>-0.73245491819593167</v>
      </c>
      <c r="E13" s="129">
        <v>616956</v>
      </c>
      <c r="F13" s="107">
        <v>6.5512078103978606</v>
      </c>
      <c r="G13" s="129">
        <v>529526</v>
      </c>
      <c r="H13" s="107">
        <v>5.5343522860667616</v>
      </c>
      <c r="I13" s="129">
        <v>2181</v>
      </c>
      <c r="J13" s="107">
        <v>-18.770949720670391</v>
      </c>
      <c r="K13" s="129">
        <v>1422969</v>
      </c>
      <c r="L13" s="130">
        <v>4.6458473519905574</v>
      </c>
    </row>
    <row r="14" spans="1:15" x14ac:dyDescent="0.3">
      <c r="B14" s="106">
        <v>2018</v>
      </c>
      <c r="C14" s="131">
        <v>282779</v>
      </c>
      <c r="D14" s="109">
        <v>3.0885103187304734</v>
      </c>
      <c r="E14" s="131">
        <v>644585</v>
      </c>
      <c r="F14" s="109">
        <v>4.478277219120975</v>
      </c>
      <c r="G14" s="131">
        <v>549298</v>
      </c>
      <c r="H14" s="109">
        <v>3.7339054172977346</v>
      </c>
      <c r="I14" s="131">
        <v>2755</v>
      </c>
      <c r="J14" s="109">
        <v>26.318202659330581</v>
      </c>
      <c r="K14" s="131">
        <v>1479417</v>
      </c>
      <c r="L14" s="130">
        <v>3.9669170586288245</v>
      </c>
    </row>
    <row r="15" spans="1:15" x14ac:dyDescent="0.3">
      <c r="B15" s="106">
        <v>2019</v>
      </c>
      <c r="C15" s="131">
        <v>297855</v>
      </c>
      <c r="D15" s="109">
        <v>5.3313718486874908</v>
      </c>
      <c r="E15" s="131">
        <v>678502</v>
      </c>
      <c r="F15" s="109">
        <v>5.261835134233654</v>
      </c>
      <c r="G15" s="131">
        <v>558928</v>
      </c>
      <c r="H15" s="109">
        <v>1.7531467436619099</v>
      </c>
      <c r="I15" s="131">
        <v>3123</v>
      </c>
      <c r="J15" s="109">
        <v>13.357531760435601</v>
      </c>
      <c r="K15" s="131">
        <v>1538407.9745588391</v>
      </c>
      <c r="L15" s="130">
        <v>3.9874473903462722</v>
      </c>
    </row>
    <row r="16" spans="1:15" x14ac:dyDescent="0.3">
      <c r="B16" s="106">
        <v>2020</v>
      </c>
      <c r="C16" s="131">
        <v>305840</v>
      </c>
      <c r="D16" s="109">
        <v>2.6808346343019256</v>
      </c>
      <c r="E16" s="131">
        <v>727876</v>
      </c>
      <c r="F16" s="109">
        <v>7.2769129641474901</v>
      </c>
      <c r="G16" s="131">
        <v>590260</v>
      </c>
      <c r="H16" s="109">
        <v>5.6057309707153697</v>
      </c>
      <c r="I16" s="131">
        <v>3272</v>
      </c>
      <c r="J16" s="109">
        <v>4.7710534742235033</v>
      </c>
      <c r="K16" s="131">
        <v>1627247.4869994633</v>
      </c>
      <c r="L16" s="132">
        <v>5.7747693661104567</v>
      </c>
    </row>
    <row r="17" spans="2:12" x14ac:dyDescent="0.3">
      <c r="B17" s="106">
        <v>2021</v>
      </c>
      <c r="C17" s="131">
        <v>329753</v>
      </c>
      <c r="D17" s="109">
        <v>10.709237716338487</v>
      </c>
      <c r="E17" s="131">
        <v>777197</v>
      </c>
      <c r="F17" s="109">
        <v>14.546014602757252</v>
      </c>
      <c r="G17" s="131">
        <v>591584</v>
      </c>
      <c r="H17" s="109">
        <v>5.8426130020324623</v>
      </c>
      <c r="I17" s="131">
        <v>4149</v>
      </c>
      <c r="J17" s="109">
        <v>32.853025936599423</v>
      </c>
      <c r="K17" s="131">
        <v>1702682</v>
      </c>
      <c r="L17" s="132">
        <v>10.678183431041358</v>
      </c>
    </row>
    <row r="18" spans="2:12" x14ac:dyDescent="0.3">
      <c r="B18" s="106">
        <v>2022</v>
      </c>
      <c r="C18" s="133">
        <v>392412</v>
      </c>
      <c r="D18" s="134">
        <f>(C18-C17)/C17*100</f>
        <v>19.001798315709031</v>
      </c>
      <c r="E18" s="133">
        <v>816588</v>
      </c>
      <c r="F18" s="134">
        <f>(E18-E17)/E17*100</f>
        <v>5.0683417460437958</v>
      </c>
      <c r="G18" s="133">
        <v>676368</v>
      </c>
      <c r="H18" s="134">
        <f>(G18-G17)/G17*100</f>
        <v>14.33169254070428</v>
      </c>
      <c r="I18" s="133">
        <v>5199</v>
      </c>
      <c r="J18" s="134">
        <f>(I18-I17)/I17*100</f>
        <v>25.307302964569779</v>
      </c>
      <c r="K18" s="133">
        <v>1890567</v>
      </c>
      <c r="L18" s="134">
        <f>(K18-K17)/K17*100</f>
        <v>11.03465004034811</v>
      </c>
    </row>
    <row r="19" spans="2:12" x14ac:dyDescent="0.3">
      <c r="B19" s="115"/>
      <c r="C19" s="142"/>
      <c r="D19" s="117"/>
      <c r="E19" s="142"/>
      <c r="F19" s="117"/>
      <c r="G19" s="142"/>
      <c r="H19" s="117"/>
      <c r="I19" s="142"/>
      <c r="J19" s="117"/>
      <c r="K19" s="142"/>
      <c r="L19" s="117"/>
    </row>
    <row r="20" spans="2:12" x14ac:dyDescent="0.3">
      <c r="B20" s="125" t="s">
        <v>496</v>
      </c>
    </row>
    <row r="21" spans="2:12" x14ac:dyDescent="0.3">
      <c r="B21" s="125" t="s">
        <v>408</v>
      </c>
    </row>
    <row r="25" spans="2:12" x14ac:dyDescent="0.3">
      <c r="B25" s="138"/>
      <c r="C25" s="138"/>
      <c r="D25" s="138"/>
      <c r="F25" s="138"/>
      <c r="G25" s="138"/>
      <c r="H25" s="138"/>
      <c r="I25" s="138"/>
      <c r="J25" s="138"/>
      <c r="K25" s="138"/>
      <c r="L25" s="138"/>
    </row>
    <row r="26" spans="2:12" x14ac:dyDescent="0.3">
      <c r="B26" s="135"/>
      <c r="C26" s="139"/>
      <c r="D26" s="140"/>
      <c r="F26" s="140"/>
      <c r="G26" s="138"/>
      <c r="H26" s="140"/>
      <c r="I26" s="139"/>
      <c r="J26" s="140"/>
      <c r="K26" s="139"/>
      <c r="L26" s="140"/>
    </row>
    <row r="27" spans="2:12" x14ac:dyDescent="0.3">
      <c r="B27" s="135"/>
      <c r="C27" s="139"/>
      <c r="D27" s="140"/>
      <c r="F27" s="140"/>
      <c r="G27" s="138"/>
      <c r="H27" s="140"/>
      <c r="I27" s="139"/>
      <c r="J27" s="140"/>
      <c r="K27" s="139"/>
      <c r="L27" s="140"/>
    </row>
    <row r="28" spans="2:12" x14ac:dyDescent="0.3">
      <c r="B28" s="135"/>
      <c r="C28" s="139"/>
      <c r="D28" s="140"/>
      <c r="F28" s="140"/>
      <c r="G28" s="138"/>
      <c r="H28" s="140"/>
      <c r="I28" s="139"/>
      <c r="J28" s="140"/>
      <c r="K28" s="139"/>
      <c r="L28" s="140"/>
    </row>
    <row r="29" spans="2:12" x14ac:dyDescent="0.3">
      <c r="B29" s="135"/>
      <c r="C29" s="139"/>
      <c r="D29" s="140"/>
      <c r="F29" s="140"/>
      <c r="G29" s="138"/>
      <c r="H29" s="140"/>
      <c r="I29" s="139"/>
      <c r="J29" s="140"/>
      <c r="K29" s="139"/>
      <c r="L29" s="140"/>
    </row>
    <row r="30" spans="2:12" x14ac:dyDescent="0.3">
      <c r="B30" s="135"/>
      <c r="C30" s="139"/>
      <c r="D30" s="140"/>
      <c r="F30" s="140"/>
      <c r="G30" s="138"/>
      <c r="H30" s="140"/>
      <c r="I30" s="139"/>
      <c r="J30" s="140"/>
      <c r="K30" s="139"/>
      <c r="L30" s="140"/>
    </row>
    <row r="31" spans="2:12" x14ac:dyDescent="0.3">
      <c r="B31" s="135"/>
      <c r="C31" s="139"/>
      <c r="D31" s="140"/>
      <c r="F31" s="140"/>
      <c r="G31" s="138"/>
      <c r="H31" s="140"/>
      <c r="I31" s="139"/>
      <c r="J31" s="140"/>
      <c r="K31" s="139"/>
      <c r="L31" s="140"/>
    </row>
    <row r="32" spans="2:12" x14ac:dyDescent="0.3">
      <c r="B32" s="135"/>
      <c r="C32" s="139"/>
      <c r="D32" s="140"/>
      <c r="F32" s="140"/>
      <c r="G32" s="138"/>
      <c r="H32" s="140"/>
      <c r="I32" s="139"/>
      <c r="J32" s="140"/>
      <c r="K32" s="139"/>
      <c r="L32" s="140"/>
    </row>
    <row r="33" spans="2:12" x14ac:dyDescent="0.3">
      <c r="B33" s="135"/>
      <c r="C33" s="139"/>
      <c r="D33" s="140"/>
      <c r="F33" s="140"/>
      <c r="G33" s="138"/>
      <c r="H33" s="140"/>
      <c r="I33" s="139"/>
      <c r="J33" s="140"/>
      <c r="K33" s="139"/>
      <c r="L33" s="140"/>
    </row>
    <row r="34" spans="2:12" x14ac:dyDescent="0.3">
      <c r="B34" s="135"/>
      <c r="C34" s="139"/>
      <c r="D34" s="140"/>
      <c r="F34" s="140"/>
      <c r="G34" s="138"/>
      <c r="H34" s="140"/>
      <c r="I34" s="139"/>
      <c r="J34" s="140"/>
      <c r="K34" s="139"/>
      <c r="L34" s="140"/>
    </row>
    <row r="35" spans="2:12" x14ac:dyDescent="0.3">
      <c r="B35" s="135"/>
      <c r="C35" s="139"/>
      <c r="D35" s="140"/>
      <c r="F35" s="140"/>
      <c r="G35" s="138"/>
      <c r="H35" s="140"/>
      <c r="I35" s="139"/>
      <c r="J35" s="140"/>
      <c r="K35" s="139"/>
      <c r="L35" s="140"/>
    </row>
    <row r="36" spans="2:12" x14ac:dyDescent="0.3">
      <c r="B36" s="135"/>
      <c r="C36" s="139"/>
      <c r="D36" s="140"/>
      <c r="E36" s="139"/>
      <c r="F36" s="140"/>
      <c r="G36" s="138"/>
      <c r="H36" s="140"/>
      <c r="I36" s="139"/>
      <c r="J36" s="140"/>
      <c r="K36" s="139"/>
      <c r="L36" s="140"/>
    </row>
  </sheetData>
  <pageMargins left="0.70000000000000007" right="0.70000000000000007" top="0.75" bottom="0.75" header="0.30000000000000004" footer="0.30000000000000004"/>
  <pageSetup paperSize="9" scale="57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A8B50-9342-4B08-8ECF-66CD97A200A4}">
  <sheetPr codeName="Hoja40"/>
  <dimension ref="A2:G38"/>
  <sheetViews>
    <sheetView showGridLines="0" zoomScale="120" zoomScaleNormal="120" workbookViewId="0"/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3" width="15.109375" style="98" customWidth="1"/>
    <col min="4" max="4" width="13.33203125" style="98" customWidth="1"/>
    <col min="5" max="5" width="14.109375" style="98" customWidth="1"/>
    <col min="6" max="16384" width="11.44140625" style="98"/>
  </cols>
  <sheetData>
    <row r="2" spans="1:7" x14ac:dyDescent="0.3">
      <c r="A2" s="97" t="s">
        <v>162</v>
      </c>
    </row>
    <row r="3" spans="1:7" x14ac:dyDescent="0.3">
      <c r="B3" s="141" t="s">
        <v>564</v>
      </c>
    </row>
    <row r="4" spans="1:7" x14ac:dyDescent="0.3">
      <c r="B4" s="100" t="s">
        <v>163</v>
      </c>
    </row>
    <row r="5" spans="1:7" ht="15" thickBot="1" x14ac:dyDescent="0.35">
      <c r="B5" s="100"/>
      <c r="G5" s="101"/>
    </row>
    <row r="6" spans="1:7" ht="15" thickTop="1" x14ac:dyDescent="0.3">
      <c r="B6" s="177"/>
      <c r="C6" s="104">
        <v>2021</v>
      </c>
    </row>
    <row r="7" spans="1:7" x14ac:dyDescent="0.3">
      <c r="A7" s="164"/>
      <c r="B7" s="178" t="s">
        <v>82</v>
      </c>
      <c r="C7" s="137">
        <v>10.942399999999999</v>
      </c>
    </row>
    <row r="8" spans="1:7" x14ac:dyDescent="0.3">
      <c r="A8" s="164"/>
      <c r="B8" s="159" t="s">
        <v>76</v>
      </c>
      <c r="C8" s="157">
        <v>6.6443000000000003</v>
      </c>
    </row>
    <row r="9" spans="1:7" x14ac:dyDescent="0.3">
      <c r="A9" s="164"/>
      <c r="B9" s="159" t="s">
        <v>52</v>
      </c>
      <c r="C9" s="224">
        <v>4.1500086954361386</v>
      </c>
    </row>
    <row r="10" spans="1:7" x14ac:dyDescent="0.3">
      <c r="A10" s="164"/>
      <c r="B10" s="159" t="s">
        <v>103</v>
      </c>
      <c r="C10" s="157">
        <v>3.0143</v>
      </c>
    </row>
    <row r="11" spans="1:7" x14ac:dyDescent="0.3">
      <c r="A11" s="164"/>
      <c r="B11" s="159" t="s">
        <v>102</v>
      </c>
      <c r="C11" s="157">
        <v>1.8908</v>
      </c>
      <c r="D11" s="98" t="s">
        <v>565</v>
      </c>
    </row>
    <row r="12" spans="1:7" x14ac:dyDescent="0.3">
      <c r="A12" s="164"/>
      <c r="B12" s="179" t="s">
        <v>101</v>
      </c>
      <c r="C12" s="157">
        <v>1.6849000000000001</v>
      </c>
      <c r="D12" s="98" t="s">
        <v>566</v>
      </c>
    </row>
    <row r="13" spans="1:7" x14ac:dyDescent="0.3">
      <c r="A13" s="164"/>
      <c r="B13" s="159" t="s">
        <v>105</v>
      </c>
      <c r="C13" s="157">
        <v>1.6067</v>
      </c>
    </row>
    <row r="14" spans="1:7" x14ac:dyDescent="0.3">
      <c r="A14" s="164"/>
      <c r="B14" s="159" t="s">
        <v>466</v>
      </c>
      <c r="C14" s="157">
        <v>1.3245</v>
      </c>
    </row>
    <row r="15" spans="1:7" x14ac:dyDescent="0.3">
      <c r="A15" s="164"/>
      <c r="B15" s="159" t="s">
        <v>106</v>
      </c>
      <c r="C15" s="157">
        <v>1.1719999999999999</v>
      </c>
      <c r="D15" s="98" t="s">
        <v>565</v>
      </c>
    </row>
    <row r="16" spans="1:7" x14ac:dyDescent="0.3">
      <c r="A16" s="164"/>
      <c r="B16" s="159" t="s">
        <v>104</v>
      </c>
      <c r="C16" s="157">
        <v>0.84379999999999999</v>
      </c>
    </row>
    <row r="17" spans="1:4" x14ac:dyDescent="0.3">
      <c r="A17" s="164"/>
      <c r="B17" s="159" t="s">
        <v>472</v>
      </c>
      <c r="C17" s="180">
        <v>0.35249999999999998</v>
      </c>
    </row>
    <row r="18" spans="1:4" x14ac:dyDescent="0.3">
      <c r="A18" s="164"/>
      <c r="B18" s="159" t="s">
        <v>473</v>
      </c>
      <c r="C18" s="180">
        <v>0.25309999999999999</v>
      </c>
    </row>
    <row r="19" spans="1:4" x14ac:dyDescent="0.3">
      <c r="A19" s="164"/>
      <c r="B19" s="159" t="s">
        <v>107</v>
      </c>
      <c r="C19" s="176">
        <v>0.17369999999999999</v>
      </c>
      <c r="D19" s="98" t="s">
        <v>567</v>
      </c>
    </row>
    <row r="20" spans="1:4" x14ac:dyDescent="0.3">
      <c r="A20" s="164"/>
    </row>
    <row r="21" spans="1:4" x14ac:dyDescent="0.3">
      <c r="A21" s="164"/>
      <c r="B21" s="125" t="s">
        <v>563</v>
      </c>
    </row>
    <row r="22" spans="1:4" x14ac:dyDescent="0.3">
      <c r="A22" s="164"/>
      <c r="B22" s="125" t="s">
        <v>407</v>
      </c>
    </row>
    <row r="23" spans="1:4" x14ac:dyDescent="0.3">
      <c r="A23" s="164"/>
      <c r="B23" s="125" t="s">
        <v>430</v>
      </c>
    </row>
    <row r="24" spans="1:4" x14ac:dyDescent="0.3">
      <c r="A24" s="164"/>
      <c r="B24" s="223" t="s">
        <v>431</v>
      </c>
    </row>
    <row r="25" spans="1:4" x14ac:dyDescent="0.3">
      <c r="A25" s="164"/>
    </row>
    <row r="26" spans="1:4" x14ac:dyDescent="0.3">
      <c r="A26" s="172"/>
    </row>
    <row r="38" ht="15" customHeight="1" x14ac:dyDescent="0.3"/>
  </sheetData>
  <sortState ref="B7:C16">
    <sortCondition descending="1" ref="C7:C16"/>
  </sortState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6238-DD9A-4222-9E7E-4604796C1081}">
  <dimension ref="A2:P13"/>
  <sheetViews>
    <sheetView showGridLines="0" zoomScaleNormal="100" workbookViewId="0">
      <selection activeCell="B4" sqref="B4"/>
    </sheetView>
  </sheetViews>
  <sheetFormatPr baseColWidth="10" defaultColWidth="11.44140625" defaultRowHeight="14.4" x14ac:dyDescent="0.3"/>
  <cols>
    <col min="1" max="1" width="9" style="98" bestFit="1" customWidth="1"/>
    <col min="2" max="2" width="12.44140625" style="98" customWidth="1"/>
    <col min="3" max="9" width="16.33203125" style="98" customWidth="1"/>
    <col min="10" max="16384" width="11.44140625" style="98"/>
  </cols>
  <sheetData>
    <row r="2" spans="1:16" x14ac:dyDescent="0.3">
      <c r="A2" s="97" t="s">
        <v>164</v>
      </c>
    </row>
    <row r="3" spans="1:16" x14ac:dyDescent="0.3">
      <c r="B3" s="225" t="s">
        <v>570</v>
      </c>
      <c r="C3" s="226"/>
      <c r="P3" s="101"/>
    </row>
    <row r="4" spans="1:16" x14ac:dyDescent="0.3">
      <c r="B4" s="100" t="s">
        <v>222</v>
      </c>
      <c r="C4" s="100"/>
      <c r="P4" s="101"/>
    </row>
    <row r="5" spans="1:16" ht="15" thickBot="1" x14ac:dyDescent="0.35">
      <c r="B5" s="100"/>
      <c r="C5" s="100"/>
    </row>
    <row r="6" spans="1:16" ht="110.1" customHeight="1" thickTop="1" x14ac:dyDescent="0.3">
      <c r="B6" s="227" t="s">
        <v>326</v>
      </c>
      <c r="C6" s="228" t="s">
        <v>324</v>
      </c>
      <c r="D6" s="228" t="s">
        <v>202</v>
      </c>
      <c r="E6" s="229" t="s">
        <v>321</v>
      </c>
      <c r="F6" s="229" t="s">
        <v>322</v>
      </c>
      <c r="G6" s="229" t="s">
        <v>323</v>
      </c>
      <c r="H6" s="228" t="s">
        <v>325</v>
      </c>
      <c r="I6" s="229" t="s">
        <v>327</v>
      </c>
    </row>
    <row r="7" spans="1:16" x14ac:dyDescent="0.3">
      <c r="A7" s="164"/>
      <c r="B7" s="230">
        <v>2018</v>
      </c>
      <c r="C7" s="231">
        <v>3830</v>
      </c>
      <c r="D7" s="231">
        <v>2327</v>
      </c>
      <c r="E7" s="232">
        <v>9.99</v>
      </c>
      <c r="F7" s="233">
        <v>698022</v>
      </c>
      <c r="G7" s="232">
        <v>0.57999999999999996</v>
      </c>
      <c r="H7" s="231">
        <v>660</v>
      </c>
      <c r="I7" s="234">
        <v>6.55</v>
      </c>
    </row>
    <row r="8" spans="1:16" x14ac:dyDescent="0.3">
      <c r="B8" s="230">
        <v>2019</v>
      </c>
      <c r="C8" s="231">
        <v>4214</v>
      </c>
      <c r="D8" s="231">
        <v>3261</v>
      </c>
      <c r="E8" s="232">
        <v>13.3</v>
      </c>
      <c r="F8" s="233">
        <v>868237</v>
      </c>
      <c r="G8" s="232">
        <v>0.75</v>
      </c>
      <c r="H8" s="231">
        <v>667</v>
      </c>
      <c r="I8" s="234">
        <v>4.66</v>
      </c>
    </row>
    <row r="9" spans="1:16" x14ac:dyDescent="0.3">
      <c r="B9" s="230">
        <v>2020</v>
      </c>
      <c r="C9" s="231">
        <v>4961</v>
      </c>
      <c r="D9" s="231">
        <v>2357</v>
      </c>
      <c r="E9" s="232">
        <v>9.42</v>
      </c>
      <c r="F9" s="233">
        <v>732228</v>
      </c>
      <c r="G9" s="232">
        <v>0.7</v>
      </c>
      <c r="H9" s="231">
        <v>725</v>
      </c>
      <c r="I9" s="234">
        <v>6.9</v>
      </c>
    </row>
    <row r="10" spans="1:16" x14ac:dyDescent="0.3">
      <c r="B10" s="235">
        <v>2022</v>
      </c>
      <c r="C10" s="236">
        <v>4748</v>
      </c>
      <c r="D10" s="236">
        <v>2753</v>
      </c>
      <c r="E10" s="237">
        <v>11.01</v>
      </c>
      <c r="F10" s="238">
        <v>770375</v>
      </c>
      <c r="G10" s="237">
        <v>0.51</v>
      </c>
      <c r="H10" s="236">
        <v>670</v>
      </c>
      <c r="I10" s="239">
        <v>7.96</v>
      </c>
    </row>
    <row r="11" spans="1:16" x14ac:dyDescent="0.3">
      <c r="B11" s="240"/>
      <c r="C11" s="241"/>
      <c r="D11" s="241"/>
      <c r="E11" s="242"/>
      <c r="F11" s="241"/>
      <c r="G11" s="242"/>
      <c r="H11" s="241"/>
      <c r="I11" s="242"/>
    </row>
    <row r="12" spans="1:16" x14ac:dyDescent="0.3">
      <c r="B12" s="125" t="s">
        <v>569</v>
      </c>
    </row>
    <row r="13" spans="1:16" x14ac:dyDescent="0.3">
      <c r="B13" s="125" t="s">
        <v>433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ECCF-30A0-4CD6-941D-9598164D321F}">
  <dimension ref="A2:N45"/>
  <sheetViews>
    <sheetView showGridLines="0" zoomScale="80" zoomScaleNormal="80" workbookViewId="0">
      <selection activeCell="B45" sqref="B45"/>
    </sheetView>
  </sheetViews>
  <sheetFormatPr baseColWidth="10" defaultColWidth="11.44140625" defaultRowHeight="18" x14ac:dyDescent="0.45"/>
  <cols>
    <col min="1" max="1" width="9" style="10" bestFit="1" customWidth="1"/>
    <col min="2" max="2" width="78.6640625" style="10" customWidth="1"/>
    <col min="3" max="3" width="20.44140625" style="10" customWidth="1"/>
    <col min="4" max="4" width="18" style="10" customWidth="1"/>
    <col min="5" max="5" width="15.5546875" style="10" customWidth="1"/>
    <col min="6" max="6" width="15.6640625" style="10" customWidth="1"/>
    <col min="7" max="16384" width="11.44140625" style="10"/>
  </cols>
  <sheetData>
    <row r="2" spans="1:8" x14ac:dyDescent="0.45">
      <c r="A2" s="9" t="s">
        <v>165</v>
      </c>
    </row>
    <row r="3" spans="1:8" x14ac:dyDescent="0.45">
      <c r="B3" s="21" t="s">
        <v>474</v>
      </c>
    </row>
    <row r="4" spans="1:8" x14ac:dyDescent="0.45">
      <c r="H4" s="12"/>
    </row>
    <row r="5" spans="1:8" ht="55.2" customHeight="1" x14ac:dyDescent="0.45">
      <c r="B5" s="22" t="s">
        <v>201</v>
      </c>
      <c r="C5" s="65" t="s">
        <v>206</v>
      </c>
      <c r="D5" s="65" t="s">
        <v>203</v>
      </c>
      <c r="E5" s="65" t="s">
        <v>207</v>
      </c>
      <c r="F5" s="65" t="s">
        <v>204</v>
      </c>
    </row>
    <row r="6" spans="1:8" x14ac:dyDescent="0.45">
      <c r="A6" s="13"/>
      <c r="B6" s="38" t="s">
        <v>168</v>
      </c>
      <c r="C6" s="66">
        <v>250.49498096900001</v>
      </c>
      <c r="D6" s="67">
        <v>9.4374054702240109</v>
      </c>
      <c r="E6" s="68">
        <v>57163.907269083997</v>
      </c>
      <c r="F6" s="67">
        <v>5.1856978049477798</v>
      </c>
    </row>
    <row r="7" spans="1:8" x14ac:dyDescent="0.45">
      <c r="A7" s="13"/>
      <c r="B7" s="39" t="s">
        <v>169</v>
      </c>
      <c r="C7" s="69">
        <v>682.00342177000005</v>
      </c>
      <c r="D7" s="70">
        <v>25.694498142939725</v>
      </c>
      <c r="E7" s="71">
        <v>413569.68027377699</v>
      </c>
      <c r="F7" s="71">
        <v>37.517508610692396</v>
      </c>
    </row>
    <row r="8" spans="1:8" x14ac:dyDescent="0.45">
      <c r="A8" s="13"/>
      <c r="B8" s="14" t="s">
        <v>170</v>
      </c>
      <c r="C8" s="72">
        <v>8.7142857140000007</v>
      </c>
      <c r="D8" s="73">
        <v>0.32831095995722248</v>
      </c>
      <c r="E8" s="74">
        <v>14537.909857131999</v>
      </c>
      <c r="F8" s="74">
        <v>1.3188253014228597</v>
      </c>
    </row>
    <row r="9" spans="1:8" x14ac:dyDescent="0.45">
      <c r="A9" s="13"/>
      <c r="B9" s="14" t="s">
        <v>171</v>
      </c>
      <c r="C9" s="75">
        <v>210.81556607600001</v>
      </c>
      <c r="D9" s="76">
        <v>7.9424823954466008</v>
      </c>
      <c r="E9" s="77">
        <v>56357.838592515996</v>
      </c>
      <c r="F9" s="77">
        <v>5.1125742420842499</v>
      </c>
    </row>
    <row r="10" spans="1:8" x14ac:dyDescent="0.45">
      <c r="A10" s="13"/>
      <c r="B10" s="14" t="s">
        <v>172</v>
      </c>
      <c r="C10" s="75">
        <v>24.088706243000001</v>
      </c>
      <c r="D10" s="76">
        <v>0.90754268683906814</v>
      </c>
      <c r="E10" s="77">
        <v>2420.898230749</v>
      </c>
      <c r="F10" s="77">
        <v>0.21961491509147885</v>
      </c>
    </row>
    <row r="11" spans="1:8" x14ac:dyDescent="0.45">
      <c r="A11" s="13"/>
      <c r="B11" s="14" t="s">
        <v>173</v>
      </c>
      <c r="C11" s="75">
        <v>41.855194613000002</v>
      </c>
      <c r="D11" s="76">
        <v>1.5768956370702716</v>
      </c>
      <c r="E11" s="77">
        <v>9857.9723457250002</v>
      </c>
      <c r="F11" s="77">
        <v>0.8942787153059002</v>
      </c>
    </row>
    <row r="12" spans="1:8" x14ac:dyDescent="0.45">
      <c r="A12" s="40"/>
      <c r="B12" s="14" t="s">
        <v>475</v>
      </c>
      <c r="C12" s="75">
        <v>78.222328868000005</v>
      </c>
      <c r="D12" s="76">
        <v>2.9470284454277458</v>
      </c>
      <c r="E12" s="78">
        <v>35627.392718575997</v>
      </c>
      <c r="F12" s="77">
        <v>3.2319850241701746</v>
      </c>
    </row>
    <row r="13" spans="1:8" x14ac:dyDescent="0.45">
      <c r="A13" s="13"/>
      <c r="B13" s="14" t="s">
        <v>476</v>
      </c>
      <c r="C13" s="75">
        <v>13.117647058999999</v>
      </c>
      <c r="D13" s="76">
        <v>0.49420772277427366</v>
      </c>
      <c r="E13" s="77">
        <v>37080.404117673002</v>
      </c>
      <c r="F13" s="77">
        <v>3.363796833103966</v>
      </c>
    </row>
    <row r="14" spans="1:8" x14ac:dyDescent="0.45">
      <c r="A14" s="13"/>
      <c r="B14" s="14" t="s">
        <v>174</v>
      </c>
      <c r="C14" s="75">
        <v>24.501480355999998</v>
      </c>
      <c r="D14" s="76">
        <v>0.92309396318370329</v>
      </c>
      <c r="E14" s="77">
        <v>27860.788399569999</v>
      </c>
      <c r="F14" s="77">
        <v>2.5274274651603927</v>
      </c>
    </row>
    <row r="15" spans="1:8" x14ac:dyDescent="0.45">
      <c r="A15" s="13"/>
      <c r="B15" s="14" t="s">
        <v>175</v>
      </c>
      <c r="C15" s="75">
        <v>36.967079167999998</v>
      </c>
      <c r="D15" s="76">
        <v>1.3927357498690247</v>
      </c>
      <c r="E15" s="77">
        <v>6793.8523663730002</v>
      </c>
      <c r="F15" s="77">
        <v>0.61631310710794751</v>
      </c>
    </row>
    <row r="16" spans="1:8" x14ac:dyDescent="0.45">
      <c r="A16" s="13"/>
      <c r="B16" s="14" t="s">
        <v>176</v>
      </c>
      <c r="C16" s="75">
        <v>4</v>
      </c>
      <c r="D16" s="76">
        <v>0.15070011277219061</v>
      </c>
      <c r="E16" s="77">
        <v>18603.308000000001</v>
      </c>
      <c r="F16" s="77">
        <v>1.6876231536492967</v>
      </c>
    </row>
    <row r="17" spans="1:6" x14ac:dyDescent="0.45">
      <c r="A17" s="13"/>
      <c r="B17" s="14" t="s">
        <v>177</v>
      </c>
      <c r="C17" s="75">
        <v>44.431393106000002</v>
      </c>
      <c r="D17" s="76">
        <v>1.6739539879249334</v>
      </c>
      <c r="E17" s="77">
        <v>10540.326500726</v>
      </c>
      <c r="F17" s="77">
        <v>0.95617935528716003</v>
      </c>
    </row>
    <row r="18" spans="1:6" x14ac:dyDescent="0.45">
      <c r="A18" s="13"/>
      <c r="B18" s="14" t="s">
        <v>178</v>
      </c>
      <c r="C18" s="75">
        <v>17.063956468000001</v>
      </c>
      <c r="D18" s="76">
        <v>0.64288504101683797</v>
      </c>
      <c r="E18" s="77">
        <v>28360.594449278</v>
      </c>
      <c r="F18" s="77">
        <v>2.5727680175944663</v>
      </c>
    </row>
    <row r="19" spans="1:6" x14ac:dyDescent="0.45">
      <c r="A19" s="13"/>
      <c r="B19" s="14" t="s">
        <v>179</v>
      </c>
      <c r="C19" s="75">
        <v>13.096735149000001</v>
      </c>
      <c r="D19" s="76">
        <v>0.49341986597545323</v>
      </c>
      <c r="E19" s="77">
        <v>55266.847424594001</v>
      </c>
      <c r="F19" s="77">
        <v>5.0136035667929502</v>
      </c>
    </row>
    <row r="20" spans="1:6" x14ac:dyDescent="0.45">
      <c r="A20" s="13"/>
      <c r="B20" s="14" t="s">
        <v>180</v>
      </c>
      <c r="C20" s="75">
        <v>45.416640303999998</v>
      </c>
      <c r="D20" s="76">
        <v>1.7110732038867045</v>
      </c>
      <c r="E20" s="77">
        <v>15536.633141169999</v>
      </c>
      <c r="F20" s="77">
        <v>1.4094257762540667</v>
      </c>
    </row>
    <row r="21" spans="1:6" x14ac:dyDescent="0.45">
      <c r="A21" s="13"/>
      <c r="B21" s="14" t="s">
        <v>181</v>
      </c>
      <c r="C21" s="75">
        <v>8.3434343420000001</v>
      </c>
      <c r="D21" s="76">
        <v>0.31433912406169201</v>
      </c>
      <c r="E21" s="77">
        <v>8977.8190261079999</v>
      </c>
      <c r="F21" s="77">
        <v>0.81443446819958243</v>
      </c>
    </row>
    <row r="22" spans="1:6" x14ac:dyDescent="0.45">
      <c r="A22" s="13"/>
      <c r="B22" s="14" t="s">
        <v>182</v>
      </c>
      <c r="C22" s="75">
        <v>17.857142858</v>
      </c>
      <c r="D22" s="76">
        <v>0.67276836062242951</v>
      </c>
      <c r="E22" s="77">
        <v>70287.112143321006</v>
      </c>
      <c r="F22" s="77">
        <v>6.3761863135423633</v>
      </c>
    </row>
    <row r="23" spans="1:6" x14ac:dyDescent="0.45">
      <c r="A23" s="13"/>
      <c r="B23" s="14" t="s">
        <v>183</v>
      </c>
      <c r="C23" s="75">
        <v>26.179102564000001</v>
      </c>
      <c r="D23" s="76">
        <v>0.98629842716738625</v>
      </c>
      <c r="E23" s="77">
        <v>1427.2423787780001</v>
      </c>
      <c r="F23" s="77">
        <v>0.12947413891632886</v>
      </c>
    </row>
    <row r="24" spans="1:6" x14ac:dyDescent="0.45">
      <c r="A24" s="17"/>
      <c r="B24" s="14" t="s">
        <v>184</v>
      </c>
      <c r="C24" s="75">
        <v>13.303264929999999</v>
      </c>
      <c r="D24" s="76">
        <v>0.5012008812973322</v>
      </c>
      <c r="E24" s="77">
        <v>790.82281767699999</v>
      </c>
      <c r="F24" s="77">
        <v>7.1740515049575126E-2</v>
      </c>
    </row>
    <row r="25" spans="1:6" x14ac:dyDescent="0.45">
      <c r="B25" s="14" t="s">
        <v>185</v>
      </c>
      <c r="C25" s="75">
        <v>11.640406762</v>
      </c>
      <c r="D25" s="76">
        <v>0.43855265293689255</v>
      </c>
      <c r="E25" s="77">
        <v>1416.04290021</v>
      </c>
      <c r="F25" s="77">
        <v>0.1284581637284668</v>
      </c>
    </row>
    <row r="26" spans="1:6" x14ac:dyDescent="0.45">
      <c r="B26" s="14" t="s">
        <v>186</v>
      </c>
      <c r="C26" s="79">
        <v>18.561240309999999</v>
      </c>
      <c r="D26" s="80">
        <v>0.69929525197718256</v>
      </c>
      <c r="E26" s="81">
        <v>7571.1365332920004</v>
      </c>
      <c r="F26" s="81">
        <v>0.68682544593809058</v>
      </c>
    </row>
    <row r="27" spans="1:6" x14ac:dyDescent="0.45">
      <c r="B27" s="38" t="s">
        <v>187</v>
      </c>
      <c r="C27" s="82">
        <v>23.82781688</v>
      </c>
      <c r="D27" s="83">
        <v>0.8977136727327768</v>
      </c>
      <c r="E27" s="84">
        <v>4254.7383303079996</v>
      </c>
      <c r="F27" s="84">
        <v>0.38597409229299046</v>
      </c>
    </row>
    <row r="28" spans="1:6" x14ac:dyDescent="0.45">
      <c r="B28" s="38" t="s">
        <v>188</v>
      </c>
      <c r="C28" s="82">
        <v>318.08102421799998</v>
      </c>
      <c r="D28" s="83">
        <v>11.983711555086623</v>
      </c>
      <c r="E28" s="84">
        <v>22734.963190489001</v>
      </c>
      <c r="F28" s="84">
        <v>2.0624315996721507</v>
      </c>
    </row>
    <row r="29" spans="1:6" x14ac:dyDescent="0.45">
      <c r="B29" s="14" t="s">
        <v>189</v>
      </c>
      <c r="C29" s="72">
        <v>1403.6986133299999</v>
      </c>
      <c r="D29" s="73">
        <v>52.884384831749642</v>
      </c>
      <c r="E29" s="74">
        <v>608869.25257140503</v>
      </c>
      <c r="F29" s="74">
        <v>55.234361984688128</v>
      </c>
    </row>
    <row r="30" spans="1:6" x14ac:dyDescent="0.45">
      <c r="B30" s="14" t="s">
        <v>190</v>
      </c>
      <c r="C30" s="75">
        <v>362.54992431800002</v>
      </c>
      <c r="D30" s="76">
        <v>13.659078620067945</v>
      </c>
      <c r="E30" s="77">
        <v>118602.646218924</v>
      </c>
      <c r="F30" s="77">
        <v>10.759192496470645</v>
      </c>
    </row>
    <row r="31" spans="1:6" x14ac:dyDescent="0.45">
      <c r="B31" s="14" t="s">
        <v>191</v>
      </c>
      <c r="C31" s="75">
        <v>109.60434972</v>
      </c>
      <c r="D31" s="76">
        <v>4.1293469657816555</v>
      </c>
      <c r="E31" s="77">
        <v>28629.502746823</v>
      </c>
      <c r="F31" s="77">
        <v>2.5971623817121463</v>
      </c>
    </row>
    <row r="32" spans="1:6" x14ac:dyDescent="0.45">
      <c r="B32" s="14" t="s">
        <v>192</v>
      </c>
      <c r="C32" s="75">
        <v>84.008958566000004</v>
      </c>
      <c r="D32" s="76">
        <v>3.1650398824426227</v>
      </c>
      <c r="E32" s="77">
        <v>2037.290312242</v>
      </c>
      <c r="F32" s="77">
        <v>0.18481542646313248</v>
      </c>
    </row>
    <row r="33" spans="2:14" x14ac:dyDescent="0.45">
      <c r="B33" s="14" t="s">
        <v>193</v>
      </c>
      <c r="C33" s="75">
        <v>246.07236957699999</v>
      </c>
      <c r="D33" s="76">
        <v>9.2707834613435161</v>
      </c>
      <c r="E33" s="77">
        <v>227130.68282715199</v>
      </c>
      <c r="F33" s="77">
        <v>20.604453747864429</v>
      </c>
    </row>
    <row r="34" spans="2:14" x14ac:dyDescent="0.45">
      <c r="B34" s="14" t="s">
        <v>194</v>
      </c>
      <c r="C34" s="75">
        <v>35.113846152999997</v>
      </c>
      <c r="D34" s="76">
        <v>1.3229151437806128</v>
      </c>
      <c r="E34" s="77">
        <v>66856.036897518003</v>
      </c>
      <c r="F34" s="77">
        <v>6.0649318835920498</v>
      </c>
      <c r="K34" s="16"/>
      <c r="L34" s="36"/>
      <c r="M34" s="31"/>
      <c r="N34" s="31"/>
    </row>
    <row r="35" spans="2:14" x14ac:dyDescent="0.45">
      <c r="B35" s="14" t="s">
        <v>195</v>
      </c>
      <c r="C35" s="75">
        <v>18.583416583000002</v>
      </c>
      <c r="D35" s="76">
        <v>0.70013074368767436</v>
      </c>
      <c r="E35" s="77">
        <v>1338.541309704</v>
      </c>
      <c r="F35" s="77">
        <v>0.12142750667636767</v>
      </c>
    </row>
    <row r="36" spans="2:14" x14ac:dyDescent="0.45">
      <c r="B36" s="14" t="s">
        <v>196</v>
      </c>
      <c r="C36" s="75">
        <v>263.701964949</v>
      </c>
      <c r="D36" s="76">
        <v>9.9349789640156398</v>
      </c>
      <c r="E36" s="77">
        <v>141508.33077128499</v>
      </c>
      <c r="F36" s="77">
        <v>12.837111305359441</v>
      </c>
    </row>
    <row r="37" spans="2:14" x14ac:dyDescent="0.45">
      <c r="B37" s="14" t="s">
        <v>197</v>
      </c>
      <c r="C37" s="75">
        <v>50.025545528000002</v>
      </c>
      <c r="D37" s="76">
        <v>1.8847138381399891</v>
      </c>
      <c r="E37" s="77">
        <v>5229.7862288320002</v>
      </c>
      <c r="F37" s="77">
        <v>0.4744268238967565</v>
      </c>
    </row>
    <row r="38" spans="2:14" x14ac:dyDescent="0.45">
      <c r="B38" s="14" t="s">
        <v>198</v>
      </c>
      <c r="C38" s="75">
        <v>208.91321848999999</v>
      </c>
      <c r="D38" s="76">
        <v>7.8708113965110735</v>
      </c>
      <c r="E38" s="77">
        <v>13288.654605844</v>
      </c>
      <c r="F38" s="77">
        <v>1.2054974950514554</v>
      </c>
    </row>
    <row r="39" spans="2:14" x14ac:dyDescent="0.45">
      <c r="B39" s="14" t="s">
        <v>199</v>
      </c>
      <c r="C39" s="75">
        <v>8.1186079949999996</v>
      </c>
      <c r="D39" s="76">
        <v>0.30586878509992704</v>
      </c>
      <c r="E39" s="75">
        <v>1508.710536564</v>
      </c>
      <c r="F39" s="77">
        <v>0.1368646282510648</v>
      </c>
      <c r="G39" s="31"/>
      <c r="J39" s="16"/>
      <c r="K39" s="36"/>
      <c r="L39" s="31"/>
      <c r="M39" s="31"/>
    </row>
    <row r="40" spans="2:14" x14ac:dyDescent="0.45">
      <c r="B40" s="14" t="s">
        <v>200</v>
      </c>
      <c r="C40" s="79">
        <v>17.006411451000002</v>
      </c>
      <c r="D40" s="80">
        <v>0.64071703087899357</v>
      </c>
      <c r="E40" s="79">
        <v>2739.0701165159999</v>
      </c>
      <c r="F40" s="81">
        <v>0.24847828935054334</v>
      </c>
    </row>
    <row r="41" spans="2:14" x14ac:dyDescent="0.45">
      <c r="B41" s="41" t="s">
        <v>43</v>
      </c>
      <c r="C41" s="82">
        <v>2654.2780402869998</v>
      </c>
      <c r="D41" s="83">
        <v>100</v>
      </c>
      <c r="E41" s="82">
        <v>1102337.80330475</v>
      </c>
      <c r="F41" s="84">
        <v>100</v>
      </c>
    </row>
    <row r="43" spans="2:14" x14ac:dyDescent="0.45">
      <c r="B43" s="55" t="s">
        <v>432</v>
      </c>
    </row>
    <row r="44" spans="2:14" x14ac:dyDescent="0.45">
      <c r="B44" s="55" t="s">
        <v>433</v>
      </c>
    </row>
    <row r="45" spans="2:14" x14ac:dyDescent="0.45">
      <c r="B45" s="55" t="s">
        <v>617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7C7E9-6544-4E79-9AAD-7D4F7502BF51}">
  <dimension ref="A2:O44"/>
  <sheetViews>
    <sheetView showGridLines="0" zoomScale="80" zoomScaleNormal="80" workbookViewId="0"/>
  </sheetViews>
  <sheetFormatPr baseColWidth="10" defaultColWidth="11.44140625" defaultRowHeight="18" x14ac:dyDescent="0.45"/>
  <cols>
    <col min="1" max="1" width="7.6640625" style="10" customWidth="1"/>
    <col min="2" max="2" width="78.6640625" style="10" customWidth="1"/>
    <col min="3" max="3" width="20.44140625" style="10" customWidth="1"/>
    <col min="4" max="4" width="18" style="10" customWidth="1"/>
    <col min="5" max="5" width="15.5546875" style="10" customWidth="1"/>
    <col min="6" max="6" width="15.6640625" style="10" customWidth="1"/>
    <col min="7" max="7" width="30.109375" style="10" customWidth="1"/>
    <col min="8" max="16384" width="11.44140625" style="10"/>
  </cols>
  <sheetData>
    <row r="2" spans="1:15" x14ac:dyDescent="0.45">
      <c r="A2" s="9" t="s">
        <v>205</v>
      </c>
    </row>
    <row r="3" spans="1:15" x14ac:dyDescent="0.45">
      <c r="B3" s="21" t="s">
        <v>477</v>
      </c>
    </row>
    <row r="4" spans="1:15" x14ac:dyDescent="0.45">
      <c r="O4" s="12"/>
    </row>
    <row r="5" spans="1:15" ht="55.2" customHeight="1" x14ac:dyDescent="0.45">
      <c r="B5" s="54" t="s">
        <v>201</v>
      </c>
      <c r="C5" s="85" t="s">
        <v>202</v>
      </c>
      <c r="D5" s="85" t="s">
        <v>203</v>
      </c>
      <c r="E5" s="85" t="s">
        <v>209</v>
      </c>
      <c r="F5" s="85" t="s">
        <v>204</v>
      </c>
    </row>
    <row r="6" spans="1:15" x14ac:dyDescent="0.45">
      <c r="A6" s="13"/>
      <c r="B6" s="38" t="s">
        <v>168</v>
      </c>
      <c r="C6" s="86">
        <v>234.39032624199999</v>
      </c>
      <c r="D6" s="87">
        <v>5.7180425479999997</v>
      </c>
      <c r="E6" s="88">
        <v>37597.722988178997</v>
      </c>
      <c r="F6" s="87">
        <v>5.1347013260629657</v>
      </c>
    </row>
    <row r="7" spans="1:15" x14ac:dyDescent="0.45">
      <c r="A7" s="13"/>
      <c r="B7" s="38" t="s">
        <v>169</v>
      </c>
      <c r="C7" s="69">
        <v>605.95624239100005</v>
      </c>
      <c r="D7" s="70">
        <v>16.425166249</v>
      </c>
      <c r="E7" s="71">
        <v>249336.54449870999</v>
      </c>
      <c r="F7" s="71">
        <v>34.051761221710422</v>
      </c>
    </row>
    <row r="8" spans="1:15" x14ac:dyDescent="0.45">
      <c r="A8" s="13"/>
      <c r="B8" s="14" t="s">
        <v>170</v>
      </c>
      <c r="C8" s="72">
        <v>8.7142857140000007</v>
      </c>
      <c r="D8" s="73">
        <v>14.698795180999999</v>
      </c>
      <c r="E8" s="74">
        <v>14537.909857131999</v>
      </c>
      <c r="F8" s="74">
        <v>1.9854347308497742</v>
      </c>
    </row>
    <row r="9" spans="1:15" x14ac:dyDescent="0.45">
      <c r="A9" s="13"/>
      <c r="B9" s="14" t="s">
        <v>171</v>
      </c>
      <c r="C9" s="75">
        <v>199.67437122800001</v>
      </c>
      <c r="D9" s="76">
        <v>18.319522687999999</v>
      </c>
      <c r="E9" s="77">
        <v>51521.503059217997</v>
      </c>
      <c r="F9" s="77">
        <v>7.0362646738500496</v>
      </c>
    </row>
    <row r="10" spans="1:15" x14ac:dyDescent="0.45">
      <c r="A10" s="13"/>
      <c r="B10" s="14" t="s">
        <v>172</v>
      </c>
      <c r="C10" s="75">
        <v>24.088706243000001</v>
      </c>
      <c r="D10" s="76">
        <v>10.266574963</v>
      </c>
      <c r="E10" s="77">
        <v>2420.898230749</v>
      </c>
      <c r="F10" s="77">
        <v>0.3306208027437898</v>
      </c>
    </row>
    <row r="11" spans="1:15" x14ac:dyDescent="0.45">
      <c r="A11" s="13"/>
      <c r="B11" s="14" t="s">
        <v>173</v>
      </c>
      <c r="C11" s="75">
        <v>35.455194613000003</v>
      </c>
      <c r="D11" s="76">
        <v>12.923876263</v>
      </c>
      <c r="E11" s="77">
        <v>9705.6365457249995</v>
      </c>
      <c r="F11" s="77">
        <v>1.3254936969796816</v>
      </c>
    </row>
    <row r="12" spans="1:15" x14ac:dyDescent="0.45">
      <c r="A12" s="13"/>
      <c r="B12" s="14" t="s">
        <v>208</v>
      </c>
      <c r="C12" s="89">
        <v>57.710975785000002</v>
      </c>
      <c r="D12" s="76">
        <v>46.751713649999999</v>
      </c>
      <c r="E12" s="77">
        <v>19183.145308620002</v>
      </c>
      <c r="F12" s="77">
        <v>2.6198321022046662</v>
      </c>
    </row>
    <row r="13" spans="1:15" x14ac:dyDescent="0.45">
      <c r="A13" s="13"/>
      <c r="B13" s="14" t="s">
        <v>174</v>
      </c>
      <c r="C13" s="75">
        <v>22.501480355999998</v>
      </c>
      <c r="D13" s="76">
        <v>21.205598897000002</v>
      </c>
      <c r="E13" s="77">
        <v>10921.58539957</v>
      </c>
      <c r="F13" s="77">
        <v>1.4915551947524504</v>
      </c>
    </row>
    <row r="14" spans="1:15" x14ac:dyDescent="0.45">
      <c r="A14" s="13"/>
      <c r="B14" s="14" t="s">
        <v>175</v>
      </c>
      <c r="C14" s="75">
        <v>34.878323746</v>
      </c>
      <c r="D14" s="76">
        <v>15.841766882</v>
      </c>
      <c r="E14" s="77">
        <v>6924.2141034400001</v>
      </c>
      <c r="F14" s="77">
        <v>0.94563629159286133</v>
      </c>
    </row>
    <row r="15" spans="1:15" x14ac:dyDescent="0.45">
      <c r="A15" s="13"/>
      <c r="B15" s="14" t="s">
        <v>176</v>
      </c>
      <c r="C15" s="75" t="s">
        <v>71</v>
      </c>
      <c r="D15" s="90">
        <v>12.809819812000001</v>
      </c>
      <c r="E15" s="91" t="s">
        <v>71</v>
      </c>
      <c r="F15" s="91" t="s">
        <v>71</v>
      </c>
    </row>
    <row r="16" spans="1:15" x14ac:dyDescent="0.45">
      <c r="A16" s="13"/>
      <c r="B16" s="14" t="s">
        <v>177</v>
      </c>
      <c r="C16" s="75">
        <v>41.371322435000003</v>
      </c>
      <c r="D16" s="76">
        <v>9.6937618860000008</v>
      </c>
      <c r="E16" s="77">
        <v>9322.8925291329997</v>
      </c>
      <c r="F16" s="77">
        <v>1.2732225472040555</v>
      </c>
    </row>
    <row r="17" spans="1:6" x14ac:dyDescent="0.45">
      <c r="A17" s="13"/>
      <c r="B17" s="14" t="s">
        <v>178</v>
      </c>
      <c r="C17" s="75">
        <v>16.063956468000001</v>
      </c>
      <c r="D17" s="76">
        <v>52.991949384999998</v>
      </c>
      <c r="E17" s="77">
        <v>10742.431252116001</v>
      </c>
      <c r="F17" s="77">
        <v>1.4670882067172719</v>
      </c>
    </row>
    <row r="18" spans="1:6" x14ac:dyDescent="0.45">
      <c r="A18" s="13"/>
      <c r="B18" s="14" t="s">
        <v>179</v>
      </c>
      <c r="C18" s="75">
        <v>11.096735149000001</v>
      </c>
      <c r="D18" s="76">
        <v>25.473037692999998</v>
      </c>
      <c r="E18" s="77">
        <v>54573.343424594001</v>
      </c>
      <c r="F18" s="77">
        <v>7.4530529132856005</v>
      </c>
    </row>
    <row r="19" spans="1:6" x14ac:dyDescent="0.45">
      <c r="A19" s="13"/>
      <c r="B19" s="14" t="s">
        <v>180</v>
      </c>
      <c r="C19" s="75">
        <v>42.861084748000003</v>
      </c>
      <c r="D19" s="76">
        <v>25.770095791999999</v>
      </c>
      <c r="E19" s="77">
        <v>16565.443363386999</v>
      </c>
      <c r="F19" s="77">
        <v>2.2623339193053589</v>
      </c>
    </row>
    <row r="20" spans="1:6" x14ac:dyDescent="0.45">
      <c r="A20" s="13"/>
      <c r="B20" s="14" t="s">
        <v>181</v>
      </c>
      <c r="C20" s="75">
        <v>6.1434343419999999</v>
      </c>
      <c r="D20" s="76">
        <v>12.351818216</v>
      </c>
      <c r="E20" s="77">
        <v>880.93078970299996</v>
      </c>
      <c r="F20" s="77">
        <v>0.12030825631328404</v>
      </c>
    </row>
    <row r="21" spans="1:6" x14ac:dyDescent="0.45">
      <c r="A21" s="13"/>
      <c r="B21" s="14" t="s">
        <v>182</v>
      </c>
      <c r="C21" s="75">
        <v>12.857142858</v>
      </c>
      <c r="D21" s="76">
        <v>26.771629885999999</v>
      </c>
      <c r="E21" s="77">
        <v>11894.460143320999</v>
      </c>
      <c r="F21" s="77">
        <v>1.6244201886884402</v>
      </c>
    </row>
    <row r="22" spans="1:6" x14ac:dyDescent="0.45">
      <c r="A22" s="13"/>
      <c r="B22" s="14" t="s">
        <v>183</v>
      </c>
      <c r="C22" s="75">
        <v>26.179102564000001</v>
      </c>
      <c r="D22" s="76">
        <v>13.124033418</v>
      </c>
      <c r="E22" s="77">
        <v>1427.2423787780001</v>
      </c>
      <c r="F22" s="77">
        <v>0.19491774374817281</v>
      </c>
    </row>
    <row r="23" spans="1:6" x14ac:dyDescent="0.45">
      <c r="A23" s="17"/>
      <c r="B23" s="14" t="s">
        <v>184</v>
      </c>
      <c r="C23" s="75">
        <v>13.33066219</v>
      </c>
      <c r="D23" s="76">
        <v>11.526762849000001</v>
      </c>
      <c r="E23" s="77">
        <v>1002.640940899</v>
      </c>
      <c r="F23" s="77">
        <v>0.13693014788203445</v>
      </c>
    </row>
    <row r="24" spans="1:6" x14ac:dyDescent="0.45">
      <c r="B24" s="14" t="s">
        <v>185</v>
      </c>
      <c r="C24" s="75">
        <v>12.640406762</v>
      </c>
      <c r="D24" s="76">
        <v>6.6083003009999999</v>
      </c>
      <c r="E24" s="77">
        <v>2762.5883087239999</v>
      </c>
      <c r="F24" s="77">
        <v>0.37728523763609456</v>
      </c>
    </row>
    <row r="25" spans="1:6" x14ac:dyDescent="0.45">
      <c r="B25" s="14" t="s">
        <v>186</v>
      </c>
      <c r="C25" s="75">
        <v>15.561240310000001</v>
      </c>
      <c r="D25" s="76">
        <v>9.8016865929999994</v>
      </c>
      <c r="E25" s="77">
        <v>2808.1965332919999</v>
      </c>
      <c r="F25" s="77">
        <v>0.38351392896514974</v>
      </c>
    </row>
    <row r="26" spans="1:6" x14ac:dyDescent="0.45">
      <c r="B26" s="14" t="s">
        <v>187</v>
      </c>
      <c r="C26" s="79">
        <v>20.82781688</v>
      </c>
      <c r="D26" s="80">
        <v>17.337858517000001</v>
      </c>
      <c r="E26" s="81">
        <v>3440.6503303079999</v>
      </c>
      <c r="F26" s="81">
        <v>0.4698878125972154</v>
      </c>
    </row>
    <row r="27" spans="1:6" x14ac:dyDescent="0.45">
      <c r="B27" s="38" t="s">
        <v>188</v>
      </c>
      <c r="C27" s="82">
        <v>284.652422043</v>
      </c>
      <c r="D27" s="83">
        <v>9.4091285740000004</v>
      </c>
      <c r="E27" s="84">
        <v>18465.694571774002</v>
      </c>
      <c r="F27" s="84">
        <v>2.521850231041185</v>
      </c>
    </row>
    <row r="28" spans="1:6" x14ac:dyDescent="0.45">
      <c r="B28" s="38" t="s">
        <v>189</v>
      </c>
      <c r="C28" s="82">
        <v>1231.6722371799999</v>
      </c>
      <c r="D28" s="83">
        <v>8.6634765090000005</v>
      </c>
      <c r="E28" s="84">
        <v>426828.08005429502</v>
      </c>
      <c r="F28" s="84">
        <v>58.291687221185299</v>
      </c>
    </row>
    <row r="29" spans="1:6" x14ac:dyDescent="0.45">
      <c r="B29" s="14" t="s">
        <v>190</v>
      </c>
      <c r="C29" s="72">
        <v>322.68360252799999</v>
      </c>
      <c r="D29" s="73">
        <v>7.8246488669999996</v>
      </c>
      <c r="E29" s="74">
        <v>101353.53528109399</v>
      </c>
      <c r="F29" s="74">
        <v>13.841799200782104</v>
      </c>
    </row>
    <row r="30" spans="1:6" x14ac:dyDescent="0.45">
      <c r="B30" s="14" t="s">
        <v>191</v>
      </c>
      <c r="C30" s="75">
        <v>93.895293527999996</v>
      </c>
      <c r="D30" s="76">
        <v>6.1296887379999996</v>
      </c>
      <c r="E30" s="77">
        <v>24989.405720332001</v>
      </c>
      <c r="F30" s="77">
        <v>3.4127900439624175</v>
      </c>
    </row>
    <row r="31" spans="1:6" x14ac:dyDescent="0.45">
      <c r="B31" s="14" t="s">
        <v>192</v>
      </c>
      <c r="C31" s="75">
        <v>82.008958566000004</v>
      </c>
      <c r="D31" s="76">
        <v>3.1337058500000001</v>
      </c>
      <c r="E31" s="77">
        <v>2022.290312242</v>
      </c>
      <c r="F31" s="77">
        <v>0.27618312819683388</v>
      </c>
    </row>
    <row r="32" spans="1:6" x14ac:dyDescent="0.45">
      <c r="B32" s="14" t="s">
        <v>193</v>
      </c>
      <c r="C32" s="75">
        <v>164.62107765100001</v>
      </c>
      <c r="D32" s="76">
        <v>29.228119218</v>
      </c>
      <c r="E32" s="77">
        <v>84916.404730359005</v>
      </c>
      <c r="F32" s="77">
        <v>11.596988895060532</v>
      </c>
    </row>
    <row r="33" spans="2:6" x14ac:dyDescent="0.45">
      <c r="B33" s="14" t="s">
        <v>194</v>
      </c>
      <c r="C33" s="75">
        <v>31.036923076000001</v>
      </c>
      <c r="D33" s="76">
        <v>34.846388781999998</v>
      </c>
      <c r="E33" s="77">
        <v>58274.477512821002</v>
      </c>
      <c r="F33" s="77">
        <v>7.958514856199832</v>
      </c>
    </row>
    <row r="34" spans="2:6" x14ac:dyDescent="0.45">
      <c r="B34" s="14" t="s">
        <v>195</v>
      </c>
      <c r="C34" s="75">
        <v>18.583416583000002</v>
      </c>
      <c r="D34" s="76">
        <v>8.0107552680000005</v>
      </c>
      <c r="E34" s="77">
        <v>1338.541309704</v>
      </c>
      <c r="F34" s="77">
        <v>0.1828038852269887</v>
      </c>
    </row>
    <row r="35" spans="2:6" x14ac:dyDescent="0.45">
      <c r="B35" s="14" t="s">
        <v>196</v>
      </c>
      <c r="C35" s="75">
        <v>240.979684271</v>
      </c>
      <c r="D35" s="76">
        <v>21.749393080000001</v>
      </c>
      <c r="E35" s="77">
        <v>131500.81670338201</v>
      </c>
      <c r="F35" s="77">
        <v>17.958997626465624</v>
      </c>
    </row>
    <row r="36" spans="2:6" x14ac:dyDescent="0.45">
      <c r="B36" s="14" t="s">
        <v>197</v>
      </c>
      <c r="C36" s="75">
        <v>45.845128553999999</v>
      </c>
      <c r="D36" s="76">
        <v>2.7160336819999999</v>
      </c>
      <c r="E36" s="77">
        <v>4990.1836066989999</v>
      </c>
      <c r="F36" s="77">
        <v>0.68150676014797817</v>
      </c>
    </row>
    <row r="37" spans="2:6" x14ac:dyDescent="0.45">
      <c r="B37" s="14" t="s">
        <v>198</v>
      </c>
      <c r="C37" s="75">
        <v>207.91321848999999</v>
      </c>
      <c r="D37" s="76">
        <v>12.409619080000001</v>
      </c>
      <c r="E37" s="77">
        <v>13394.910596879001</v>
      </c>
      <c r="F37" s="77">
        <v>1.8293359208458999</v>
      </c>
    </row>
    <row r="38" spans="2:6" x14ac:dyDescent="0.45">
      <c r="B38" s="14" t="s">
        <v>199</v>
      </c>
      <c r="C38" s="75">
        <v>7.109758437</v>
      </c>
      <c r="D38" s="76">
        <v>1.766700004</v>
      </c>
      <c r="E38" s="77">
        <v>1210.8386249180001</v>
      </c>
      <c r="F38" s="77">
        <v>0.16536359648613499</v>
      </c>
    </row>
    <row r="39" spans="2:6" x14ac:dyDescent="0.45">
      <c r="B39" s="14" t="s">
        <v>200</v>
      </c>
      <c r="C39" s="79">
        <v>16.995175496000002</v>
      </c>
      <c r="D39" s="80">
        <v>9.1354778250000006</v>
      </c>
      <c r="E39" s="81">
        <v>2836.675655865</v>
      </c>
      <c r="F39" s="81">
        <v>0.38740330781095561</v>
      </c>
    </row>
    <row r="40" spans="2:6" x14ac:dyDescent="0.45">
      <c r="B40" s="92" t="s">
        <v>43</v>
      </c>
      <c r="C40" s="86">
        <v>2356.6712278559999</v>
      </c>
      <c r="D40" s="87">
        <v>9.4152190830000002</v>
      </c>
      <c r="E40" s="88">
        <v>732228.04211295897</v>
      </c>
      <c r="F40" s="88">
        <v>100</v>
      </c>
    </row>
    <row r="42" spans="2:6" x14ac:dyDescent="0.45">
      <c r="B42" s="55" t="s">
        <v>432</v>
      </c>
    </row>
    <row r="43" spans="2:6" x14ac:dyDescent="0.45">
      <c r="B43" s="55" t="s">
        <v>433</v>
      </c>
    </row>
    <row r="44" spans="2:6" x14ac:dyDescent="0.45">
      <c r="B44" s="55" t="s">
        <v>617</v>
      </c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2B8D1-4F2A-4F9B-B033-8A5BB3878810}">
  <dimension ref="A2:J19"/>
  <sheetViews>
    <sheetView showGridLines="0" zoomScale="90" zoomScaleNormal="90" workbookViewId="0"/>
  </sheetViews>
  <sheetFormatPr baseColWidth="10" defaultColWidth="11.44140625" defaultRowHeight="18" x14ac:dyDescent="0.45"/>
  <cols>
    <col min="1" max="2" width="11.44140625" style="10"/>
    <col min="3" max="3" width="18.109375" style="10" customWidth="1"/>
    <col min="4" max="4" width="15.33203125" style="10" customWidth="1"/>
    <col min="5" max="10" width="18.6640625" style="10" customWidth="1"/>
    <col min="11" max="16384" width="11.44140625" style="10"/>
  </cols>
  <sheetData>
    <row r="2" spans="1:10" x14ac:dyDescent="0.45">
      <c r="A2" s="9" t="s">
        <v>210</v>
      </c>
    </row>
    <row r="3" spans="1:10" x14ac:dyDescent="0.45">
      <c r="B3" s="21" t="s">
        <v>396</v>
      </c>
    </row>
    <row r="5" spans="1:10" ht="18.600000000000001" thickBot="1" x14ac:dyDescent="0.5">
      <c r="B5" s="356" t="s">
        <v>326</v>
      </c>
      <c r="C5" s="354" t="s">
        <v>335</v>
      </c>
      <c r="D5" s="352" t="s">
        <v>328</v>
      </c>
      <c r="E5" s="350" t="s">
        <v>336</v>
      </c>
      <c r="F5" s="351"/>
      <c r="G5" s="351"/>
      <c r="H5" s="351"/>
      <c r="I5" s="351"/>
      <c r="J5" s="351"/>
    </row>
    <row r="6" spans="1:10" ht="112.5" customHeight="1" thickTop="1" thickBot="1" x14ac:dyDescent="0.5">
      <c r="B6" s="357"/>
      <c r="C6" s="355"/>
      <c r="D6" s="353"/>
      <c r="E6" s="43" t="s">
        <v>329</v>
      </c>
      <c r="F6" s="43" t="s">
        <v>330</v>
      </c>
      <c r="G6" s="43" t="s">
        <v>331</v>
      </c>
      <c r="H6" s="43" t="s">
        <v>332</v>
      </c>
      <c r="I6" s="43" t="s">
        <v>333</v>
      </c>
      <c r="J6" s="43" t="s">
        <v>334</v>
      </c>
    </row>
    <row r="7" spans="1:10" ht="36.6" thickTop="1" x14ac:dyDescent="0.45">
      <c r="A7" s="349"/>
      <c r="B7" s="346">
        <v>2018</v>
      </c>
      <c r="C7" s="44" t="s">
        <v>166</v>
      </c>
      <c r="D7" s="45">
        <v>474140.63830624003</v>
      </c>
      <c r="E7" s="46">
        <v>47.652971143000002</v>
      </c>
      <c r="F7" s="46">
        <v>3.8695848829999999</v>
      </c>
      <c r="G7" s="46">
        <v>48.477443974000003</v>
      </c>
      <c r="H7" s="46">
        <v>10.874995556</v>
      </c>
      <c r="I7" s="46">
        <v>13.020003216999999</v>
      </c>
      <c r="J7" s="46">
        <v>76.105001227000002</v>
      </c>
    </row>
    <row r="8" spans="1:10" ht="36" x14ac:dyDescent="0.45">
      <c r="A8" s="349"/>
      <c r="B8" s="347"/>
      <c r="C8" s="44" t="s">
        <v>167</v>
      </c>
      <c r="D8" s="45">
        <v>223881.68605994599</v>
      </c>
      <c r="E8" s="46">
        <v>55.712455380999998</v>
      </c>
      <c r="F8" s="46">
        <v>2.752899341</v>
      </c>
      <c r="G8" s="46">
        <v>41.534645277999999</v>
      </c>
      <c r="H8" s="46">
        <v>16.640492122000001</v>
      </c>
      <c r="I8" s="46">
        <v>10.758563279000001</v>
      </c>
      <c r="J8" s="46">
        <v>72.600944599000002</v>
      </c>
    </row>
    <row r="9" spans="1:10" ht="18.600000000000001" thickBot="1" x14ac:dyDescent="0.5">
      <c r="A9" s="349"/>
      <c r="B9" s="348"/>
      <c r="C9" s="47" t="s">
        <v>43</v>
      </c>
      <c r="D9" s="48">
        <v>698022.32436618605</v>
      </c>
      <c r="E9" s="49">
        <v>50.237947091000002</v>
      </c>
      <c r="F9" s="49">
        <v>3.5114223529999999</v>
      </c>
      <c r="G9" s="49">
        <v>46.250630555999997</v>
      </c>
      <c r="H9" s="49">
        <v>12.535648279</v>
      </c>
      <c r="I9" s="49">
        <v>12.368634103</v>
      </c>
      <c r="J9" s="49">
        <v>75.095717617999995</v>
      </c>
    </row>
    <row r="10" spans="1:10" ht="36.6" thickTop="1" x14ac:dyDescent="0.45">
      <c r="B10" s="346">
        <v>2019</v>
      </c>
      <c r="C10" s="44" t="s">
        <v>166</v>
      </c>
      <c r="D10" s="45">
        <v>551976.71020825405</v>
      </c>
      <c r="E10" s="46">
        <v>43.037003878999997</v>
      </c>
      <c r="F10" s="46">
        <v>4.5163233380000003</v>
      </c>
      <c r="G10" s="46">
        <v>52.446672782999997</v>
      </c>
      <c r="H10" s="46">
        <v>9.1145092739999996</v>
      </c>
      <c r="I10" s="46">
        <v>14.639601448000001</v>
      </c>
      <c r="J10" s="46">
        <v>76.245889278000007</v>
      </c>
    </row>
    <row r="11" spans="1:10" ht="36" x14ac:dyDescent="0.45">
      <c r="B11" s="347"/>
      <c r="C11" s="44" t="s">
        <v>167</v>
      </c>
      <c r="D11" s="45">
        <v>316259.94287904399</v>
      </c>
      <c r="E11" s="46">
        <v>41.181904588000002</v>
      </c>
      <c r="F11" s="46">
        <v>1.448018577</v>
      </c>
      <c r="G11" s="46">
        <v>57.370076834999999</v>
      </c>
      <c r="H11" s="46">
        <v>9.9772926119999994</v>
      </c>
      <c r="I11" s="46">
        <v>11.604597099999999</v>
      </c>
      <c r="J11" s="46">
        <v>78.418110287999994</v>
      </c>
    </row>
    <row r="12" spans="1:10" ht="18.600000000000001" thickBot="1" x14ac:dyDescent="0.5">
      <c r="B12" s="348"/>
      <c r="C12" s="47" t="s">
        <v>43</v>
      </c>
      <c r="D12" s="48">
        <v>868236.65308729897</v>
      </c>
      <c r="E12" s="49">
        <v>42.361273830000002</v>
      </c>
      <c r="F12" s="49">
        <v>3.3986765710000002</v>
      </c>
      <c r="G12" s="49">
        <v>54.240049599000002</v>
      </c>
      <c r="H12" s="49">
        <v>9.4469185810000003</v>
      </c>
      <c r="I12" s="49">
        <v>13.470288541</v>
      </c>
      <c r="J12" s="49">
        <v>77.082792877000003</v>
      </c>
    </row>
    <row r="13" spans="1:10" ht="36.6" thickTop="1" x14ac:dyDescent="0.45">
      <c r="B13" s="346">
        <v>2020</v>
      </c>
      <c r="C13" s="44" t="s">
        <v>166</v>
      </c>
      <c r="D13" s="45" t="s">
        <v>391</v>
      </c>
      <c r="E13" s="46" t="s">
        <v>394</v>
      </c>
      <c r="F13" s="46" t="s">
        <v>394</v>
      </c>
      <c r="G13" s="46" t="s">
        <v>394</v>
      </c>
      <c r="H13" s="46" t="s">
        <v>394</v>
      </c>
      <c r="I13" s="46" t="s">
        <v>394</v>
      </c>
      <c r="J13" s="46" t="s">
        <v>394</v>
      </c>
    </row>
    <row r="14" spans="1:10" ht="36" x14ac:dyDescent="0.45">
      <c r="B14" s="347"/>
      <c r="C14" s="44" t="s">
        <v>167</v>
      </c>
      <c r="D14" s="45" t="s">
        <v>391</v>
      </c>
      <c r="E14" s="46" t="s">
        <v>394</v>
      </c>
      <c r="F14" s="46" t="s">
        <v>394</v>
      </c>
      <c r="G14" s="46" t="s">
        <v>394</v>
      </c>
      <c r="H14" s="46" t="s">
        <v>394</v>
      </c>
      <c r="I14" s="46" t="s">
        <v>394</v>
      </c>
      <c r="J14" s="46" t="s">
        <v>394</v>
      </c>
    </row>
    <row r="15" spans="1:10" x14ac:dyDescent="0.45">
      <c r="B15" s="348"/>
      <c r="C15" s="47" t="s">
        <v>43</v>
      </c>
      <c r="D15" s="48">
        <v>732228</v>
      </c>
      <c r="E15" s="49">
        <v>52.93</v>
      </c>
      <c r="F15" s="49">
        <v>4.2300000000000004</v>
      </c>
      <c r="G15" s="49">
        <v>42.84</v>
      </c>
      <c r="H15" s="49">
        <v>22.48</v>
      </c>
      <c r="I15" s="49">
        <v>14.63</v>
      </c>
      <c r="J15" s="49">
        <v>62.89</v>
      </c>
    </row>
    <row r="17" spans="2:2" x14ac:dyDescent="0.45">
      <c r="B17" s="55" t="s">
        <v>432</v>
      </c>
    </row>
    <row r="18" spans="2:2" x14ac:dyDescent="0.45">
      <c r="B18" s="55" t="s">
        <v>434</v>
      </c>
    </row>
    <row r="19" spans="2:2" x14ac:dyDescent="0.45">
      <c r="B19" s="55" t="s">
        <v>617</v>
      </c>
    </row>
  </sheetData>
  <mergeCells count="8">
    <mergeCell ref="B10:B12"/>
    <mergeCell ref="B13:B15"/>
    <mergeCell ref="A7:A9"/>
    <mergeCell ref="B7:B9"/>
    <mergeCell ref="E5:J5"/>
    <mergeCell ref="D5:D6"/>
    <mergeCell ref="C5:C6"/>
    <mergeCell ref="B5:B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E35D0-211A-4772-8546-6CFC4F7A948E}">
  <dimension ref="A2:H36"/>
  <sheetViews>
    <sheetView showGridLines="0" zoomScale="90" zoomScaleNormal="90" workbookViewId="0">
      <selection activeCell="B15" sqref="B15"/>
    </sheetView>
  </sheetViews>
  <sheetFormatPr baseColWidth="10" defaultColWidth="11.44140625" defaultRowHeight="18" x14ac:dyDescent="0.45"/>
  <cols>
    <col min="1" max="1" width="7.6640625" style="2" customWidth="1"/>
    <col min="2" max="2" width="28.6640625" style="2" customWidth="1"/>
    <col min="3" max="3" width="19.33203125" style="2" customWidth="1"/>
    <col min="4" max="4" width="18" style="2" customWidth="1"/>
    <col min="5" max="5" width="15.5546875" style="2" customWidth="1"/>
    <col min="6" max="6" width="15.6640625" style="2" customWidth="1"/>
    <col min="7" max="16384" width="11.44140625" style="2"/>
  </cols>
  <sheetData>
    <row r="2" spans="1:8" x14ac:dyDescent="0.45">
      <c r="A2" s="1" t="s">
        <v>220</v>
      </c>
    </row>
    <row r="3" spans="1:8" x14ac:dyDescent="0.45">
      <c r="B3" s="93" t="s">
        <v>478</v>
      </c>
    </row>
    <row r="4" spans="1:8" x14ac:dyDescent="0.45">
      <c r="B4" s="3" t="s">
        <v>212</v>
      </c>
    </row>
    <row r="5" spans="1:8" ht="18.600000000000001" thickBot="1" x14ac:dyDescent="0.5">
      <c r="C5" s="4"/>
    </row>
    <row r="6" spans="1:8" ht="38.25" customHeight="1" thickTop="1" x14ac:dyDescent="0.45">
      <c r="B6" s="4" t="s">
        <v>213</v>
      </c>
      <c r="C6" s="57" t="s">
        <v>166</v>
      </c>
      <c r="D6" s="57" t="s">
        <v>167</v>
      </c>
      <c r="E6" s="57" t="s">
        <v>43</v>
      </c>
    </row>
    <row r="7" spans="1:8" x14ac:dyDescent="0.45">
      <c r="A7" s="7"/>
      <c r="B7" s="19" t="s">
        <v>218</v>
      </c>
      <c r="C7" s="5">
        <v>0.71077197999999997</v>
      </c>
      <c r="D7" s="5">
        <v>0.66876385100000002</v>
      </c>
      <c r="E7" s="5">
        <v>0.695872724</v>
      </c>
    </row>
    <row r="8" spans="1:8" x14ac:dyDescent="0.45">
      <c r="A8" s="7"/>
      <c r="B8" s="20" t="s">
        <v>214</v>
      </c>
      <c r="C8" s="5">
        <v>0.49812068300000001</v>
      </c>
      <c r="D8" s="5">
        <v>2.0443780070000002</v>
      </c>
      <c r="E8" s="5">
        <v>0.828190384</v>
      </c>
    </row>
    <row r="9" spans="1:8" x14ac:dyDescent="0.45">
      <c r="A9" s="7"/>
      <c r="B9" s="20" t="s">
        <v>215</v>
      </c>
      <c r="C9" s="5">
        <v>0.68024438399999998</v>
      </c>
      <c r="D9" s="5">
        <v>0.94979358999999997</v>
      </c>
      <c r="E9" s="5">
        <v>0.79202499100000001</v>
      </c>
    </row>
    <row r="10" spans="1:8" x14ac:dyDescent="0.45">
      <c r="A10" s="7"/>
      <c r="B10" s="20" t="s">
        <v>216</v>
      </c>
      <c r="C10" s="5">
        <v>0.12965774999999999</v>
      </c>
      <c r="D10" s="5">
        <v>0.63888905600000001</v>
      </c>
      <c r="E10" s="5">
        <v>0.20281290599999999</v>
      </c>
    </row>
    <row r="11" spans="1:8" x14ac:dyDescent="0.45">
      <c r="A11" s="7"/>
      <c r="B11" s="20" t="s">
        <v>217</v>
      </c>
      <c r="C11" s="6">
        <v>0.86434262799999995</v>
      </c>
      <c r="D11" s="6">
        <v>0.44306328900000003</v>
      </c>
      <c r="E11" s="6">
        <v>0.71020840299999999</v>
      </c>
    </row>
    <row r="12" spans="1:8" x14ac:dyDescent="0.45">
      <c r="A12" s="7"/>
    </row>
    <row r="13" spans="1:8" x14ac:dyDescent="0.45">
      <c r="A13" s="7"/>
      <c r="B13" s="55" t="s">
        <v>435</v>
      </c>
    </row>
    <row r="14" spans="1:8" x14ac:dyDescent="0.45">
      <c r="A14" s="7"/>
      <c r="B14" s="55" t="s">
        <v>436</v>
      </c>
    </row>
    <row r="15" spans="1:8" x14ac:dyDescent="0.45">
      <c r="A15" s="7"/>
      <c r="B15" s="55" t="s">
        <v>617</v>
      </c>
      <c r="H15" s="10"/>
    </row>
    <row r="16" spans="1:8" x14ac:dyDescent="0.45">
      <c r="A16" s="7"/>
    </row>
    <row r="17" spans="1:7" x14ac:dyDescent="0.45">
      <c r="A17" s="7"/>
    </row>
    <row r="18" spans="1:7" x14ac:dyDescent="0.45">
      <c r="A18" s="7"/>
    </row>
    <row r="19" spans="1:7" x14ac:dyDescent="0.45">
      <c r="A19" s="7"/>
    </row>
    <row r="20" spans="1:7" x14ac:dyDescent="0.45">
      <c r="A20" s="7"/>
    </row>
    <row r="21" spans="1:7" x14ac:dyDescent="0.45">
      <c r="A21" s="7"/>
    </row>
    <row r="22" spans="1:7" x14ac:dyDescent="0.45">
      <c r="A22" s="7"/>
    </row>
    <row r="23" spans="1:7" x14ac:dyDescent="0.45">
      <c r="A23" s="7"/>
    </row>
    <row r="24" spans="1:7" x14ac:dyDescent="0.45">
      <c r="A24" s="8"/>
    </row>
    <row r="31" spans="1:7" x14ac:dyDescent="0.45">
      <c r="G31" s="2" t="s">
        <v>348</v>
      </c>
    </row>
    <row r="36" ht="15" customHeight="1" x14ac:dyDescent="0.45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0F4B2-5297-40A7-B08C-C8C77930532F}">
  <dimension ref="A2:L42"/>
  <sheetViews>
    <sheetView showGridLines="0" zoomScaleNormal="100" workbookViewId="0">
      <selection activeCell="A6" sqref="A6:XFD8"/>
    </sheetView>
  </sheetViews>
  <sheetFormatPr baseColWidth="10" defaultColWidth="11.44140625" defaultRowHeight="18" x14ac:dyDescent="0.45"/>
  <cols>
    <col min="1" max="1" width="7.6640625" style="10" customWidth="1"/>
    <col min="2" max="2" width="24.6640625" style="10" customWidth="1"/>
    <col min="3" max="3" width="21.33203125" style="10" customWidth="1"/>
    <col min="4" max="4" width="15.33203125" style="10" bestFit="1" customWidth="1"/>
    <col min="5" max="5" width="15.5546875" style="10" customWidth="1"/>
    <col min="6" max="16384" width="11.44140625" style="10"/>
  </cols>
  <sheetData>
    <row r="2" spans="1:12" x14ac:dyDescent="0.45">
      <c r="A2" s="9" t="s">
        <v>347</v>
      </c>
    </row>
    <row r="3" spans="1:12" x14ac:dyDescent="0.45">
      <c r="B3" s="50" t="s">
        <v>454</v>
      </c>
      <c r="L3" s="12"/>
    </row>
    <row r="4" spans="1:12" ht="18.600000000000001" thickBot="1" x14ac:dyDescent="0.5"/>
    <row r="5" spans="1:12" ht="36.6" thickTop="1" x14ac:dyDescent="0.45">
      <c r="B5" s="58" t="s">
        <v>219</v>
      </c>
      <c r="C5" s="59" t="s">
        <v>213</v>
      </c>
      <c r="D5" s="59" t="s">
        <v>166</v>
      </c>
      <c r="E5" s="59" t="s">
        <v>167</v>
      </c>
    </row>
    <row r="6" spans="1:12" ht="36" x14ac:dyDescent="0.45">
      <c r="B6" s="358" t="s">
        <v>339</v>
      </c>
      <c r="C6" s="60" t="s">
        <v>337</v>
      </c>
      <c r="D6" s="51">
        <v>396.16743507299998</v>
      </c>
      <c r="E6" s="27">
        <v>54.438878035999998</v>
      </c>
    </row>
    <row r="7" spans="1:12" ht="36" x14ac:dyDescent="0.45">
      <c r="B7" s="359"/>
      <c r="C7" s="60" t="s">
        <v>338</v>
      </c>
      <c r="D7" s="51">
        <v>143.018035263</v>
      </c>
      <c r="E7" s="27">
        <v>11.358973763</v>
      </c>
    </row>
    <row r="8" spans="1:12" x14ac:dyDescent="0.45">
      <c r="B8" s="360"/>
      <c r="C8" s="60" t="s">
        <v>2</v>
      </c>
      <c r="D8" s="51">
        <v>539.18547033599998</v>
      </c>
      <c r="E8" s="27">
        <v>65.797851799</v>
      </c>
    </row>
    <row r="9" spans="1:12" ht="36" x14ac:dyDescent="0.45">
      <c r="B9" s="358" t="s">
        <v>340</v>
      </c>
      <c r="C9" s="60" t="s">
        <v>337</v>
      </c>
      <c r="D9" s="51">
        <v>359.58058737499999</v>
      </c>
      <c r="E9" s="27">
        <v>47.433435174000003</v>
      </c>
    </row>
    <row r="10" spans="1:12" ht="36" x14ac:dyDescent="0.45">
      <c r="B10" s="359"/>
      <c r="C10" s="60" t="s">
        <v>338</v>
      </c>
      <c r="D10" s="51">
        <v>148.79121326000001</v>
      </c>
      <c r="E10" s="27">
        <v>10.213866115</v>
      </c>
    </row>
    <row r="11" spans="1:12" x14ac:dyDescent="0.45">
      <c r="B11" s="360"/>
      <c r="C11" s="60" t="s">
        <v>2</v>
      </c>
      <c r="D11" s="51">
        <v>508.371800635</v>
      </c>
      <c r="E11" s="27">
        <v>57.647301288999998</v>
      </c>
    </row>
    <row r="12" spans="1:12" ht="36" x14ac:dyDescent="0.45">
      <c r="B12" s="358" t="s">
        <v>341</v>
      </c>
      <c r="C12" s="60" t="s">
        <v>337</v>
      </c>
      <c r="D12" s="51">
        <v>361.63033134300002</v>
      </c>
      <c r="E12" s="27">
        <v>41.632090486999999</v>
      </c>
    </row>
    <row r="13" spans="1:12" ht="36" x14ac:dyDescent="0.45">
      <c r="B13" s="359"/>
      <c r="C13" s="60" t="s">
        <v>338</v>
      </c>
      <c r="D13" s="51">
        <v>137.09584899500001</v>
      </c>
      <c r="E13" s="27">
        <v>9.6934069310000002</v>
      </c>
    </row>
    <row r="14" spans="1:12" x14ac:dyDescent="0.45">
      <c r="B14" s="360"/>
      <c r="C14" s="60" t="s">
        <v>2</v>
      </c>
      <c r="D14" s="51">
        <v>498.72618033800001</v>
      </c>
      <c r="E14" s="27">
        <v>51.325497417999998</v>
      </c>
    </row>
    <row r="15" spans="1:12" ht="36" x14ac:dyDescent="0.45">
      <c r="B15" s="358" t="s">
        <v>342</v>
      </c>
      <c r="C15" s="60" t="s">
        <v>337</v>
      </c>
      <c r="D15" s="51">
        <v>363.36514653199998</v>
      </c>
      <c r="E15" s="27">
        <v>41.837188810999997</v>
      </c>
    </row>
    <row r="16" spans="1:12" ht="36" x14ac:dyDescent="0.45">
      <c r="B16" s="359"/>
      <c r="C16" s="60" t="s">
        <v>338</v>
      </c>
      <c r="D16" s="51">
        <v>143.23746891100001</v>
      </c>
      <c r="E16" s="27">
        <v>20.581078825999999</v>
      </c>
    </row>
    <row r="17" spans="2:5" x14ac:dyDescent="0.45">
      <c r="B17" s="360"/>
      <c r="C17" s="60" t="s">
        <v>2</v>
      </c>
      <c r="D17" s="51">
        <v>506.60261544299999</v>
      </c>
      <c r="E17" s="27">
        <v>62.418267637</v>
      </c>
    </row>
    <row r="18" spans="2:5" ht="36" x14ac:dyDescent="0.45">
      <c r="B18" s="358" t="s">
        <v>343</v>
      </c>
      <c r="C18" s="60" t="s">
        <v>337</v>
      </c>
      <c r="D18" s="51">
        <v>346.78128756500001</v>
      </c>
      <c r="E18" s="27">
        <v>51.020675859999997</v>
      </c>
    </row>
    <row r="19" spans="2:5" ht="36" x14ac:dyDescent="0.45">
      <c r="B19" s="359"/>
      <c r="C19" s="60" t="s">
        <v>338</v>
      </c>
      <c r="D19" s="51">
        <v>155.517769294</v>
      </c>
      <c r="E19" s="27">
        <v>11.08119142</v>
      </c>
    </row>
    <row r="20" spans="2:5" x14ac:dyDescent="0.45">
      <c r="B20" s="360"/>
      <c r="C20" s="60" t="s">
        <v>2</v>
      </c>
      <c r="D20" s="51">
        <v>502.29905685900002</v>
      </c>
      <c r="E20" s="27">
        <v>62.10186728</v>
      </c>
    </row>
    <row r="21" spans="2:5" ht="36" x14ac:dyDescent="0.45">
      <c r="B21" s="358" t="s">
        <v>344</v>
      </c>
      <c r="C21" s="60" t="s">
        <v>337</v>
      </c>
      <c r="D21" s="51">
        <v>344.14159969999997</v>
      </c>
      <c r="E21" s="27">
        <v>54.256815320999998</v>
      </c>
    </row>
    <row r="22" spans="2:5" ht="36" x14ac:dyDescent="0.45">
      <c r="B22" s="359"/>
      <c r="C22" s="60" t="s">
        <v>338</v>
      </c>
      <c r="D22" s="51">
        <v>129.82870654000001</v>
      </c>
      <c r="E22" s="27">
        <v>9.1062488229999996</v>
      </c>
    </row>
    <row r="23" spans="2:5" x14ac:dyDescent="0.45">
      <c r="B23" s="360"/>
      <c r="C23" s="60" t="s">
        <v>2</v>
      </c>
      <c r="D23" s="51">
        <v>473.97030624000001</v>
      </c>
      <c r="E23" s="27">
        <v>63.363064143999999</v>
      </c>
    </row>
    <row r="24" spans="2:5" ht="36" x14ac:dyDescent="0.45">
      <c r="B24" s="358" t="s">
        <v>345</v>
      </c>
      <c r="C24" s="60" t="s">
        <v>337</v>
      </c>
      <c r="D24" s="51">
        <v>344.49068555600002</v>
      </c>
      <c r="E24" s="27">
        <v>50.893683052</v>
      </c>
    </row>
    <row r="25" spans="2:5" ht="36" x14ac:dyDescent="0.45">
      <c r="B25" s="359"/>
      <c r="C25" s="60" t="s">
        <v>338</v>
      </c>
      <c r="D25" s="51">
        <v>118.53420724</v>
      </c>
      <c r="E25" s="27">
        <v>12.136507653000001</v>
      </c>
    </row>
    <row r="26" spans="2:5" x14ac:dyDescent="0.45">
      <c r="B26" s="360"/>
      <c r="C26" s="60" t="s">
        <v>2</v>
      </c>
      <c r="D26" s="51">
        <v>463.02489279600002</v>
      </c>
      <c r="E26" s="27">
        <v>63.030190705000003</v>
      </c>
    </row>
    <row r="27" spans="2:5" ht="36" x14ac:dyDescent="0.45">
      <c r="B27" s="358" t="s">
        <v>346</v>
      </c>
      <c r="C27" s="60" t="s">
        <v>337</v>
      </c>
      <c r="D27" s="51">
        <v>355.10227450500003</v>
      </c>
      <c r="E27" s="27">
        <v>69.417062701000006</v>
      </c>
    </row>
    <row r="28" spans="2:5" ht="36" x14ac:dyDescent="0.45">
      <c r="B28" s="359"/>
      <c r="C28" s="60" t="s">
        <v>338</v>
      </c>
      <c r="D28" s="51">
        <v>114.321157516</v>
      </c>
      <c r="E28" s="27">
        <v>8.3315069810000004</v>
      </c>
    </row>
    <row r="29" spans="2:5" x14ac:dyDescent="0.45">
      <c r="B29" s="360"/>
      <c r="C29" s="60" t="s">
        <v>2</v>
      </c>
      <c r="D29" s="51">
        <v>469.423432021</v>
      </c>
      <c r="E29" s="27">
        <v>77.748569681999996</v>
      </c>
    </row>
    <row r="30" spans="2:5" ht="36" x14ac:dyDescent="0.45">
      <c r="B30" s="358">
        <v>2018</v>
      </c>
      <c r="C30" s="60" t="s">
        <v>337</v>
      </c>
      <c r="D30" s="51">
        <v>436.486377543</v>
      </c>
      <c r="E30" s="27">
        <v>76.519458858999997</v>
      </c>
    </row>
    <row r="31" spans="2:5" ht="36" x14ac:dyDescent="0.45">
      <c r="B31" s="359"/>
      <c r="C31" s="60" t="s">
        <v>338</v>
      </c>
      <c r="D31" s="51">
        <v>139.104116613</v>
      </c>
      <c r="E31" s="27">
        <v>8.240732285</v>
      </c>
    </row>
    <row r="32" spans="2:5" x14ac:dyDescent="0.45">
      <c r="B32" s="360"/>
      <c r="C32" s="60" t="s">
        <v>2</v>
      </c>
      <c r="D32" s="51">
        <v>575.59049415599998</v>
      </c>
      <c r="E32" s="27">
        <v>84.760191144000004</v>
      </c>
    </row>
    <row r="33" spans="2:5" ht="36" x14ac:dyDescent="0.45">
      <c r="B33" s="358">
        <v>2019</v>
      </c>
      <c r="C33" s="60" t="s">
        <v>337</v>
      </c>
      <c r="D33" s="51">
        <v>415.22813550699999</v>
      </c>
      <c r="E33" s="27">
        <v>76.614504955000001</v>
      </c>
    </row>
    <row r="34" spans="2:5" ht="36" x14ac:dyDescent="0.45">
      <c r="B34" s="359"/>
      <c r="C34" s="60" t="s">
        <v>338</v>
      </c>
      <c r="D34" s="51">
        <v>162.39814330900001</v>
      </c>
      <c r="E34" s="27">
        <v>12.663807667</v>
      </c>
    </row>
    <row r="35" spans="2:5" x14ac:dyDescent="0.45">
      <c r="B35" s="360"/>
      <c r="C35" s="60" t="s">
        <v>2</v>
      </c>
      <c r="D35" s="51">
        <v>577.62627881599997</v>
      </c>
      <c r="E35" s="27">
        <v>89.278312622000001</v>
      </c>
    </row>
    <row r="36" spans="2:5" ht="36" x14ac:dyDescent="0.45">
      <c r="B36" s="358">
        <v>2020</v>
      </c>
      <c r="C36" s="60" t="s">
        <v>337</v>
      </c>
      <c r="D36" s="51">
        <v>460</v>
      </c>
      <c r="E36" s="27">
        <v>78</v>
      </c>
    </row>
    <row r="37" spans="2:5" ht="36" x14ac:dyDescent="0.45">
      <c r="B37" s="359"/>
      <c r="C37" s="60" t="s">
        <v>338</v>
      </c>
      <c r="D37" s="51">
        <v>168</v>
      </c>
      <c r="E37" s="27">
        <v>18</v>
      </c>
    </row>
    <row r="38" spans="2:5" x14ac:dyDescent="0.45">
      <c r="B38" s="360"/>
      <c r="C38" s="60" t="s">
        <v>2</v>
      </c>
      <c r="D38" s="64">
        <v>628</v>
      </c>
      <c r="E38" s="53">
        <v>96</v>
      </c>
    </row>
    <row r="39" spans="2:5" x14ac:dyDescent="0.45">
      <c r="D39" s="30"/>
      <c r="E39" s="30"/>
    </row>
    <row r="40" spans="2:5" x14ac:dyDescent="0.45">
      <c r="B40" s="55" t="s">
        <v>437</v>
      </c>
      <c r="D40" s="30"/>
      <c r="E40" s="30"/>
    </row>
    <row r="41" spans="2:5" x14ac:dyDescent="0.45">
      <c r="B41" s="55" t="s">
        <v>438</v>
      </c>
    </row>
    <row r="42" spans="2:5" x14ac:dyDescent="0.45">
      <c r="B42" s="55" t="s">
        <v>617</v>
      </c>
    </row>
  </sheetData>
  <mergeCells count="11">
    <mergeCell ref="B36:B38"/>
    <mergeCell ref="B6:B8"/>
    <mergeCell ref="B9:B11"/>
    <mergeCell ref="B12:B14"/>
    <mergeCell ref="B15:B17"/>
    <mergeCell ref="B18:B20"/>
    <mergeCell ref="B30:B32"/>
    <mergeCell ref="B33:B35"/>
    <mergeCell ref="B21:B23"/>
    <mergeCell ref="B24:B26"/>
    <mergeCell ref="B27:B29"/>
  </mergeCells>
  <pageMargins left="0.70000000000000007" right="0.70000000000000007" top="0.75" bottom="0.75" header="0.30000000000000004" footer="0.30000000000000004"/>
  <pageSetup paperSize="9" orientation="portrait" r:id="rId1"/>
  <ignoredErrors>
    <ignoredError sqref="B6:B29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D36B6-FE05-4463-A75A-0017C4A44492}">
  <dimension ref="A2:J24"/>
  <sheetViews>
    <sheetView showGridLines="0" zoomScale="80" zoomScaleNormal="80" workbookViewId="0">
      <selection activeCell="A36" sqref="A36"/>
    </sheetView>
  </sheetViews>
  <sheetFormatPr baseColWidth="10" defaultColWidth="11.44140625" defaultRowHeight="18" x14ac:dyDescent="0.45"/>
  <cols>
    <col min="1" max="1" width="7.6640625" style="52" customWidth="1"/>
    <col min="2" max="2" width="5.109375" style="52" customWidth="1"/>
    <col min="3" max="3" width="29" style="52" customWidth="1"/>
    <col min="4" max="4" width="86.44140625" style="52" customWidth="1"/>
    <col min="5" max="6" width="15.5546875" style="52" customWidth="1"/>
    <col min="7" max="11" width="11.44140625" style="52"/>
    <col min="12" max="12" width="76.44140625" style="52" bestFit="1" customWidth="1"/>
    <col min="13" max="13" width="41.44140625" style="52" customWidth="1"/>
    <col min="14" max="16384" width="11.44140625" style="52"/>
  </cols>
  <sheetData>
    <row r="2" spans="1:10" x14ac:dyDescent="0.45">
      <c r="A2" s="61" t="s">
        <v>349</v>
      </c>
    </row>
    <row r="3" spans="1:10" x14ac:dyDescent="0.45">
      <c r="B3" s="50" t="s">
        <v>397</v>
      </c>
    </row>
    <row r="4" spans="1:10" x14ac:dyDescent="0.45">
      <c r="C4" s="322"/>
      <c r="D4" s="322"/>
      <c r="E4" s="322"/>
    </row>
    <row r="5" spans="1:10" x14ac:dyDescent="0.45">
      <c r="C5" s="323" t="s">
        <v>479</v>
      </c>
      <c r="D5" s="324" t="s">
        <v>484</v>
      </c>
      <c r="E5" s="325">
        <v>2020</v>
      </c>
    </row>
    <row r="6" spans="1:10" x14ac:dyDescent="0.45">
      <c r="C6" s="361" t="s">
        <v>168</v>
      </c>
      <c r="D6" s="94" t="s">
        <v>480</v>
      </c>
      <c r="E6" s="95">
        <v>13.273792244601223</v>
      </c>
    </row>
    <row r="7" spans="1:10" x14ac:dyDescent="0.45">
      <c r="C7" s="362"/>
      <c r="D7" s="63" t="s">
        <v>481</v>
      </c>
      <c r="E7" s="96">
        <v>12.701079262976862</v>
      </c>
    </row>
    <row r="8" spans="1:10" x14ac:dyDescent="0.45">
      <c r="C8" s="362"/>
      <c r="D8" s="63" t="s">
        <v>482</v>
      </c>
      <c r="E8" s="96">
        <v>74.025128492421914</v>
      </c>
    </row>
    <row r="9" spans="1:10" x14ac:dyDescent="0.45">
      <c r="C9" s="363" t="s">
        <v>189</v>
      </c>
      <c r="D9" s="63" t="s">
        <v>480</v>
      </c>
      <c r="E9" s="96">
        <v>22.710453148288089</v>
      </c>
    </row>
    <row r="10" spans="1:10" x14ac:dyDescent="0.45">
      <c r="C10" s="363"/>
      <c r="D10" s="63" t="s">
        <v>481</v>
      </c>
      <c r="E10" s="96">
        <v>8.9316709933822978</v>
      </c>
    </row>
    <row r="11" spans="1:10" x14ac:dyDescent="0.45">
      <c r="C11" s="363"/>
      <c r="D11" s="63" t="s">
        <v>482</v>
      </c>
      <c r="E11" s="96">
        <v>68.357875858329606</v>
      </c>
    </row>
    <row r="12" spans="1:10" x14ac:dyDescent="0.45">
      <c r="C12" s="363" t="s">
        <v>483</v>
      </c>
      <c r="D12" s="63" t="s">
        <v>480</v>
      </c>
      <c r="E12" s="96">
        <v>4.9089130935521297</v>
      </c>
    </row>
    <row r="13" spans="1:10" x14ac:dyDescent="0.45">
      <c r="C13" s="363"/>
      <c r="D13" s="63" t="s">
        <v>481</v>
      </c>
      <c r="E13" s="96">
        <v>26.518952996184375</v>
      </c>
    </row>
    <row r="14" spans="1:10" ht="22.2" x14ac:dyDescent="0.45">
      <c r="C14" s="363"/>
      <c r="D14" s="63" t="s">
        <v>482</v>
      </c>
      <c r="E14" s="96">
        <v>68.572133910263489</v>
      </c>
      <c r="J14" s="62"/>
    </row>
    <row r="15" spans="1:10" x14ac:dyDescent="0.45">
      <c r="C15" s="363" t="s">
        <v>43</v>
      </c>
      <c r="D15" s="63" t="s">
        <v>480</v>
      </c>
      <c r="E15" s="96">
        <v>22.426505400822176</v>
      </c>
    </row>
    <row r="16" spans="1:10" x14ac:dyDescent="0.45">
      <c r="C16" s="363"/>
      <c r="D16" s="63" t="s">
        <v>481</v>
      </c>
      <c r="E16" s="96">
        <v>13.22129830208037</v>
      </c>
    </row>
    <row r="17" spans="3:5" x14ac:dyDescent="0.45">
      <c r="C17" s="363"/>
      <c r="D17" s="63" t="s">
        <v>482</v>
      </c>
      <c r="E17" s="96">
        <v>64.352196297097464</v>
      </c>
    </row>
    <row r="18" spans="3:5" x14ac:dyDescent="0.45">
      <c r="C18" s="363" t="s">
        <v>169</v>
      </c>
      <c r="D18" s="63" t="s">
        <v>480</v>
      </c>
      <c r="E18" s="96">
        <v>32.398265992528316</v>
      </c>
    </row>
    <row r="19" spans="3:5" x14ac:dyDescent="0.45">
      <c r="C19" s="363"/>
      <c r="D19" s="63" t="s">
        <v>481</v>
      </c>
      <c r="E19" s="96">
        <v>15.312463821391567</v>
      </c>
    </row>
    <row r="20" spans="3:5" x14ac:dyDescent="0.45">
      <c r="C20" s="364"/>
      <c r="D20" s="63" t="s">
        <v>482</v>
      </c>
      <c r="E20" s="96">
        <v>52.289270186080103</v>
      </c>
    </row>
    <row r="22" spans="3:5" x14ac:dyDescent="0.45">
      <c r="C22" s="55" t="s">
        <v>437</v>
      </c>
    </row>
    <row r="23" spans="3:5" x14ac:dyDescent="0.45">
      <c r="C23" s="55" t="s">
        <v>407</v>
      </c>
    </row>
    <row r="24" spans="3:5" x14ac:dyDescent="0.45">
      <c r="C24" s="55" t="s">
        <v>617</v>
      </c>
    </row>
  </sheetData>
  <mergeCells count="5">
    <mergeCell ref="C6:C8"/>
    <mergeCell ref="C9:C11"/>
    <mergeCell ref="C12:C14"/>
    <mergeCell ref="C15:C17"/>
    <mergeCell ref="C18:C20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61633-27BD-4234-8731-CCC2FF110136}">
  <dimension ref="A2:H33"/>
  <sheetViews>
    <sheetView showGridLines="0" topLeftCell="A6" zoomScaleNormal="100" workbookViewId="0">
      <selection activeCell="H28" sqref="H28"/>
    </sheetView>
  </sheetViews>
  <sheetFormatPr baseColWidth="10" defaultColWidth="11.44140625" defaultRowHeight="14.4" x14ac:dyDescent="0.3"/>
  <cols>
    <col min="1" max="1" width="7.6640625" style="98" customWidth="1"/>
    <col min="2" max="2" width="31.88671875" style="98" customWidth="1"/>
    <col min="3" max="8" width="20.6640625" style="98" customWidth="1"/>
    <col min="9" max="16384" width="11.44140625" style="98"/>
  </cols>
  <sheetData>
    <row r="2" spans="1:8" x14ac:dyDescent="0.3">
      <c r="A2" s="97" t="s">
        <v>350</v>
      </c>
    </row>
    <row r="3" spans="1:8" x14ac:dyDescent="0.3">
      <c r="B3" s="243" t="s">
        <v>571</v>
      </c>
    </row>
    <row r="4" spans="1:8" ht="15" thickBot="1" x14ac:dyDescent="0.35">
      <c r="B4" s="100"/>
    </row>
    <row r="5" spans="1:8" ht="72.599999999999994" thickTop="1" x14ac:dyDescent="0.3">
      <c r="B5" s="103" t="s">
        <v>128</v>
      </c>
      <c r="C5" s="248" t="s">
        <v>324</v>
      </c>
      <c r="D5" s="249" t="s">
        <v>202</v>
      </c>
      <c r="E5" s="248" t="s">
        <v>322</v>
      </c>
      <c r="F5" s="248" t="s">
        <v>323</v>
      </c>
      <c r="G5" s="249" t="s">
        <v>211</v>
      </c>
      <c r="H5" s="248" t="s">
        <v>327</v>
      </c>
    </row>
    <row r="6" spans="1:8" x14ac:dyDescent="0.3">
      <c r="B6" s="159" t="s">
        <v>52</v>
      </c>
      <c r="C6" s="129">
        <v>4748</v>
      </c>
      <c r="D6" s="244">
        <v>2753</v>
      </c>
      <c r="E6" s="245">
        <v>770375</v>
      </c>
      <c r="F6" s="107">
        <v>0.51</v>
      </c>
      <c r="G6" s="168">
        <v>1.42</v>
      </c>
      <c r="H6" s="107">
        <v>7.96</v>
      </c>
    </row>
    <row r="7" spans="1:8" x14ac:dyDescent="0.3">
      <c r="B7" s="159" t="s">
        <v>53</v>
      </c>
      <c r="C7" s="129">
        <v>1146</v>
      </c>
      <c r="D7" s="244">
        <v>847</v>
      </c>
      <c r="E7" s="245">
        <v>353757</v>
      </c>
      <c r="F7" s="107">
        <v>0.59</v>
      </c>
      <c r="G7" s="168">
        <v>1.07</v>
      </c>
      <c r="H7" s="107">
        <v>14.52</v>
      </c>
    </row>
    <row r="8" spans="1:8" x14ac:dyDescent="0.3">
      <c r="B8" s="159" t="s">
        <v>54</v>
      </c>
      <c r="C8" s="129">
        <v>479</v>
      </c>
      <c r="D8" s="244">
        <v>349</v>
      </c>
      <c r="E8" s="245">
        <v>195925</v>
      </c>
      <c r="F8" s="107">
        <v>0.63</v>
      </c>
      <c r="G8" s="168">
        <v>1.04</v>
      </c>
      <c r="H8" s="107">
        <v>10.130000000000001</v>
      </c>
    </row>
    <row r="9" spans="1:8" x14ac:dyDescent="0.3">
      <c r="B9" s="159" t="s">
        <v>67</v>
      </c>
      <c r="C9" s="129">
        <v>762</v>
      </c>
      <c r="D9" s="244">
        <v>450</v>
      </c>
      <c r="E9" s="245">
        <v>161364</v>
      </c>
      <c r="F9" s="107">
        <v>0.46</v>
      </c>
      <c r="G9" s="168">
        <v>1.3</v>
      </c>
      <c r="H9" s="107">
        <v>7.57</v>
      </c>
    </row>
    <row r="10" spans="1:8" x14ac:dyDescent="0.3">
      <c r="B10" s="159" t="s">
        <v>55</v>
      </c>
      <c r="C10" s="129">
        <v>1441</v>
      </c>
      <c r="D10" s="244">
        <v>684</v>
      </c>
      <c r="E10" s="245">
        <v>152026</v>
      </c>
      <c r="F10" s="107">
        <v>0.45</v>
      </c>
      <c r="G10" s="168">
        <v>1.95</v>
      </c>
      <c r="H10" s="107">
        <v>9.49</v>
      </c>
    </row>
    <row r="11" spans="1:8" x14ac:dyDescent="0.3">
      <c r="B11" s="159" t="s">
        <v>56</v>
      </c>
      <c r="C11" s="129">
        <v>389</v>
      </c>
      <c r="D11" s="244">
        <v>276</v>
      </c>
      <c r="E11" s="245">
        <v>186414</v>
      </c>
      <c r="F11" s="107">
        <v>0.56999999999999995</v>
      </c>
      <c r="G11" s="168">
        <v>0.82</v>
      </c>
      <c r="H11" s="107">
        <v>13.09</v>
      </c>
    </row>
    <row r="12" spans="1:8" x14ac:dyDescent="0.3">
      <c r="B12" s="159" t="s">
        <v>57</v>
      </c>
      <c r="C12" s="129">
        <v>1269</v>
      </c>
      <c r="D12" s="244">
        <v>833</v>
      </c>
      <c r="E12" s="245">
        <v>628441</v>
      </c>
      <c r="F12" s="107">
        <v>1.29</v>
      </c>
      <c r="G12" s="168">
        <v>2.84</v>
      </c>
      <c r="H12" s="107">
        <v>15.72</v>
      </c>
    </row>
    <row r="13" spans="1:8" x14ac:dyDescent="0.3">
      <c r="B13" s="159" t="s">
        <v>68</v>
      </c>
      <c r="C13" s="129">
        <v>1128</v>
      </c>
      <c r="D13" s="244">
        <v>704</v>
      </c>
      <c r="E13" s="245">
        <v>290538</v>
      </c>
      <c r="F13" s="107">
        <v>0.75</v>
      </c>
      <c r="G13" s="168">
        <v>1.8</v>
      </c>
      <c r="H13" s="107">
        <v>14.9</v>
      </c>
    </row>
    <row r="14" spans="1:8" x14ac:dyDescent="0.3">
      <c r="B14" s="159" t="s">
        <v>58</v>
      </c>
      <c r="C14" s="129">
        <v>8291</v>
      </c>
      <c r="D14" s="244">
        <v>5589</v>
      </c>
      <c r="E14" s="245">
        <v>4824820</v>
      </c>
      <c r="F14" s="107">
        <v>1.31</v>
      </c>
      <c r="G14" s="168">
        <v>2.35</v>
      </c>
      <c r="H14" s="107">
        <v>15.01</v>
      </c>
    </row>
    <row r="15" spans="1:8" x14ac:dyDescent="0.3">
      <c r="B15" s="159" t="s">
        <v>69</v>
      </c>
      <c r="C15" s="129">
        <v>4264</v>
      </c>
      <c r="D15" s="244">
        <v>2951</v>
      </c>
      <c r="E15" s="245">
        <v>1950621</v>
      </c>
      <c r="F15" s="107">
        <v>1.03</v>
      </c>
      <c r="G15" s="168">
        <v>1.7</v>
      </c>
      <c r="H15" s="107">
        <v>14.84</v>
      </c>
    </row>
    <row r="16" spans="1:8" x14ac:dyDescent="0.3">
      <c r="B16" s="159" t="s">
        <v>60</v>
      </c>
      <c r="C16" s="129">
        <v>581</v>
      </c>
      <c r="D16" s="244">
        <v>254</v>
      </c>
      <c r="E16" s="245">
        <v>60066</v>
      </c>
      <c r="F16" s="107">
        <v>0.39</v>
      </c>
      <c r="G16" s="168">
        <v>1.27</v>
      </c>
      <c r="H16" s="107">
        <v>7.08</v>
      </c>
    </row>
    <row r="17" spans="2:8" x14ac:dyDescent="0.3">
      <c r="B17" s="159" t="s">
        <v>61</v>
      </c>
      <c r="C17" s="129">
        <v>1746</v>
      </c>
      <c r="D17" s="244">
        <v>1092</v>
      </c>
      <c r="E17" s="245">
        <v>729928</v>
      </c>
      <c r="F17" s="107">
        <v>0.69</v>
      </c>
      <c r="G17" s="168">
        <v>1.17</v>
      </c>
      <c r="H17" s="107">
        <v>14.17</v>
      </c>
    </row>
    <row r="18" spans="2:8" x14ac:dyDescent="0.3">
      <c r="B18" s="159" t="s">
        <v>62</v>
      </c>
      <c r="C18" s="129">
        <v>6197</v>
      </c>
      <c r="D18" s="244">
        <v>3929</v>
      </c>
      <c r="E18" s="245">
        <v>7561746</v>
      </c>
      <c r="F18" s="107">
        <v>0.83</v>
      </c>
      <c r="G18" s="168">
        <v>1.27</v>
      </c>
      <c r="H18" s="107">
        <v>16.510000000000002</v>
      </c>
    </row>
    <row r="19" spans="2:8" x14ac:dyDescent="0.3">
      <c r="B19" s="159" t="s">
        <v>63</v>
      </c>
      <c r="C19" s="129">
        <v>1134</v>
      </c>
      <c r="D19" s="244">
        <v>753</v>
      </c>
      <c r="E19" s="245">
        <v>222571</v>
      </c>
      <c r="F19" s="107">
        <v>0.49</v>
      </c>
      <c r="G19" s="168">
        <v>0.98</v>
      </c>
      <c r="H19" s="107">
        <v>10.3</v>
      </c>
    </row>
    <row r="20" spans="2:8" x14ac:dyDescent="0.3">
      <c r="B20" s="159" t="s">
        <v>70</v>
      </c>
      <c r="C20" s="129">
        <v>678</v>
      </c>
      <c r="D20" s="244">
        <v>464</v>
      </c>
      <c r="E20" s="245">
        <v>357323</v>
      </c>
      <c r="F20" s="107">
        <v>1.1100000000000001</v>
      </c>
      <c r="G20" s="168">
        <v>2.0099999999999998</v>
      </c>
      <c r="H20" s="107">
        <v>13.43</v>
      </c>
    </row>
    <row r="21" spans="2:8" x14ac:dyDescent="0.3">
      <c r="B21" s="159" t="s">
        <v>64</v>
      </c>
      <c r="C21" s="129">
        <v>2316</v>
      </c>
      <c r="D21" s="244">
        <v>1948</v>
      </c>
      <c r="E21" s="245">
        <v>2325960</v>
      </c>
      <c r="F21" s="107">
        <v>1.83</v>
      </c>
      <c r="G21" s="168">
        <v>3.01</v>
      </c>
      <c r="H21" s="107">
        <v>15.93</v>
      </c>
    </row>
    <row r="22" spans="2:8" x14ac:dyDescent="0.3">
      <c r="B22" s="159" t="s">
        <v>65</v>
      </c>
      <c r="C22" s="129">
        <v>269</v>
      </c>
      <c r="D22" s="244">
        <v>177</v>
      </c>
      <c r="E22" s="245">
        <v>63698</v>
      </c>
      <c r="F22" s="107">
        <v>0.56999999999999995</v>
      </c>
      <c r="G22" s="168">
        <v>1.28</v>
      </c>
      <c r="H22" s="107">
        <v>9.75</v>
      </c>
    </row>
    <row r="23" spans="2:8" x14ac:dyDescent="0.3">
      <c r="B23" s="159" t="s">
        <v>66</v>
      </c>
      <c r="C23" s="218" t="s">
        <v>71</v>
      </c>
      <c r="D23" s="246" t="s">
        <v>71</v>
      </c>
      <c r="E23" s="247" t="s">
        <v>71</v>
      </c>
      <c r="F23" s="157" t="s">
        <v>71</v>
      </c>
      <c r="G23" s="218" t="s">
        <v>71</v>
      </c>
      <c r="H23" s="218" t="s">
        <v>71</v>
      </c>
    </row>
    <row r="24" spans="2:8" x14ac:dyDescent="0.3">
      <c r="B24" s="159" t="s">
        <v>43</v>
      </c>
      <c r="C24" s="250">
        <v>36880</v>
      </c>
      <c r="D24" s="251">
        <v>24065</v>
      </c>
      <c r="E24" s="251">
        <v>20836041</v>
      </c>
      <c r="F24" s="252">
        <v>0.93</v>
      </c>
      <c r="G24" s="253">
        <v>1.61</v>
      </c>
      <c r="H24" s="254">
        <v>14.65</v>
      </c>
    </row>
    <row r="26" spans="2:8" x14ac:dyDescent="0.3">
      <c r="B26" s="125" t="s">
        <v>572</v>
      </c>
    </row>
    <row r="27" spans="2:8" x14ac:dyDescent="0.3">
      <c r="B27" s="125" t="s">
        <v>439</v>
      </c>
    </row>
    <row r="33" ht="15" customHeight="1" x14ac:dyDescent="0.3"/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2B0C-B758-4BF2-AA87-02B515838E7A}">
  <dimension ref="A2:F36"/>
  <sheetViews>
    <sheetView showGridLines="0" zoomScaleNormal="100" workbookViewId="0">
      <selection activeCell="A8" sqref="A8:XFD10"/>
    </sheetView>
  </sheetViews>
  <sheetFormatPr baseColWidth="10" defaultColWidth="11.44140625" defaultRowHeight="14.4" x14ac:dyDescent="0.3"/>
  <cols>
    <col min="1" max="1" width="7.6640625" style="98" customWidth="1"/>
    <col min="2" max="2" width="16.109375" style="98" customWidth="1"/>
    <col min="3" max="6" width="16.6640625" style="98" customWidth="1"/>
    <col min="7" max="16384" width="11.44140625" style="98"/>
  </cols>
  <sheetData>
    <row r="2" spans="1:6" x14ac:dyDescent="0.3">
      <c r="A2" s="97" t="s">
        <v>221</v>
      </c>
    </row>
    <row r="3" spans="1:6" x14ac:dyDescent="0.3">
      <c r="B3" s="99" t="s">
        <v>574</v>
      </c>
    </row>
    <row r="4" spans="1:6" x14ac:dyDescent="0.3">
      <c r="B4" s="100" t="s">
        <v>222</v>
      </c>
    </row>
    <row r="6" spans="1:6" x14ac:dyDescent="0.3">
      <c r="A6" s="164"/>
      <c r="B6" s="365" t="s">
        <v>129</v>
      </c>
      <c r="C6" s="367" t="s">
        <v>223</v>
      </c>
      <c r="D6" s="368"/>
      <c r="E6" s="369" t="s">
        <v>226</v>
      </c>
      <c r="F6" s="370"/>
    </row>
    <row r="7" spans="1:6" ht="43.2" x14ac:dyDescent="0.3">
      <c r="A7" s="164"/>
      <c r="B7" s="366"/>
      <c r="C7" s="255" t="s">
        <v>224</v>
      </c>
      <c r="D7" s="256" t="s">
        <v>225</v>
      </c>
      <c r="E7" s="255" t="s">
        <v>224</v>
      </c>
      <c r="F7" s="256" t="s">
        <v>225</v>
      </c>
    </row>
    <row r="8" spans="1:6" x14ac:dyDescent="0.3">
      <c r="A8" s="164"/>
      <c r="B8" s="106">
        <v>2011</v>
      </c>
      <c r="C8" s="107">
        <v>306.82900000000001</v>
      </c>
      <c r="D8" s="107">
        <v>598.22799999999995</v>
      </c>
      <c r="E8" s="107">
        <v>3964.6</v>
      </c>
      <c r="F8" s="107">
        <v>7461.3</v>
      </c>
    </row>
    <row r="9" spans="1:6" x14ac:dyDescent="0.3">
      <c r="A9" s="164"/>
      <c r="B9" s="106">
        <v>2012</v>
      </c>
      <c r="C9" s="107">
        <v>271.0677</v>
      </c>
      <c r="D9" s="107">
        <v>534.76499999999999</v>
      </c>
      <c r="E9" s="107">
        <v>4078.8</v>
      </c>
      <c r="F9" s="107">
        <v>7238</v>
      </c>
    </row>
    <row r="10" spans="1:6" x14ac:dyDescent="0.3">
      <c r="A10" s="164"/>
      <c r="B10" s="106">
        <v>2013</v>
      </c>
      <c r="C10" s="107">
        <v>281.80799999999999</v>
      </c>
      <c r="D10" s="107">
        <v>538.42499999999995</v>
      </c>
      <c r="E10" s="107">
        <v>4143.7</v>
      </c>
      <c r="F10" s="107">
        <v>7650.3</v>
      </c>
    </row>
    <row r="11" spans="1:6" x14ac:dyDescent="0.3">
      <c r="A11" s="164"/>
      <c r="B11" s="106">
        <v>2014</v>
      </c>
      <c r="C11" s="107">
        <v>278.64999999999998</v>
      </c>
      <c r="D11" s="107">
        <v>529.97799999999995</v>
      </c>
      <c r="E11" s="107">
        <v>4180.8999999999996</v>
      </c>
      <c r="F11" s="107">
        <v>7676.6</v>
      </c>
    </row>
    <row r="12" spans="1:6" x14ac:dyDescent="0.3">
      <c r="A12" s="164"/>
      <c r="B12" s="106">
        <v>2015</v>
      </c>
      <c r="C12" s="107">
        <v>280.68200000000002</v>
      </c>
      <c r="D12" s="107">
        <v>505.67099999999999</v>
      </c>
      <c r="E12" s="107">
        <v>4071.9</v>
      </c>
      <c r="F12" s="107">
        <v>6979.8</v>
      </c>
    </row>
    <row r="13" spans="1:6" x14ac:dyDescent="0.3">
      <c r="A13" s="164"/>
      <c r="B13" s="106">
        <v>2016</v>
      </c>
      <c r="C13" s="107">
        <v>304.04199999999997</v>
      </c>
      <c r="D13" s="107">
        <v>501.75700000000001</v>
      </c>
      <c r="E13" s="107">
        <v>4282.2</v>
      </c>
      <c r="F13" s="107">
        <v>6985.8</v>
      </c>
    </row>
    <row r="14" spans="1:6" x14ac:dyDescent="0.3">
      <c r="A14" s="164"/>
      <c r="B14" s="106">
        <v>2017</v>
      </c>
      <c r="C14" s="107">
        <v>295.18099999999998</v>
      </c>
      <c r="D14" s="107">
        <v>529.52599999999995</v>
      </c>
      <c r="E14" s="107">
        <v>4400.2</v>
      </c>
      <c r="F14" s="107">
        <v>7675.8</v>
      </c>
    </row>
    <row r="15" spans="1:6" x14ac:dyDescent="0.3">
      <c r="A15" s="164"/>
      <c r="B15" s="106">
        <v>2018</v>
      </c>
      <c r="C15" s="109">
        <v>307.13</v>
      </c>
      <c r="D15" s="109">
        <v>549.298</v>
      </c>
      <c r="E15" s="109">
        <v>4573</v>
      </c>
      <c r="F15" s="109">
        <v>7934.5</v>
      </c>
    </row>
    <row r="16" spans="1:6" x14ac:dyDescent="0.3">
      <c r="A16" s="164"/>
      <c r="B16" s="106">
        <v>2019</v>
      </c>
      <c r="C16" s="109">
        <v>322.53500000000003</v>
      </c>
      <c r="D16" s="109">
        <v>558.928</v>
      </c>
      <c r="E16" s="109">
        <v>4391.6000000000004</v>
      </c>
      <c r="F16" s="109">
        <v>7600.4</v>
      </c>
    </row>
    <row r="17" spans="1:6" x14ac:dyDescent="0.3">
      <c r="A17" s="164"/>
      <c r="B17" s="106">
        <v>2020</v>
      </c>
      <c r="C17" s="109">
        <v>348.42200000000003</v>
      </c>
      <c r="D17" s="109">
        <v>590.26</v>
      </c>
      <c r="E17" s="109">
        <v>4734.8</v>
      </c>
      <c r="F17" s="109">
        <v>8043.1</v>
      </c>
    </row>
    <row r="18" spans="1:6" x14ac:dyDescent="0.3">
      <c r="A18" s="164"/>
      <c r="B18" s="106">
        <v>2021</v>
      </c>
      <c r="C18" s="112">
        <f>319231/1000</f>
        <v>319.23099999999999</v>
      </c>
      <c r="D18" s="112">
        <f>591584/1000</f>
        <v>591.58399999999995</v>
      </c>
      <c r="E18" s="112">
        <v>4707.6000000000004</v>
      </c>
      <c r="F18" s="112">
        <v>8502.4</v>
      </c>
    </row>
    <row r="19" spans="1:6" x14ac:dyDescent="0.3">
      <c r="A19" s="164"/>
    </row>
    <row r="20" spans="1:6" x14ac:dyDescent="0.3">
      <c r="A20" s="164"/>
      <c r="B20" s="125" t="s">
        <v>440</v>
      </c>
    </row>
    <row r="21" spans="1:6" x14ac:dyDescent="0.3">
      <c r="A21" s="172"/>
      <c r="B21" s="125" t="s">
        <v>573</v>
      </c>
    </row>
    <row r="36" ht="15" customHeight="1" x14ac:dyDescent="0.3"/>
  </sheetData>
  <mergeCells count="3">
    <mergeCell ref="B6:B7"/>
    <mergeCell ref="C6:D6"/>
    <mergeCell ref="E6:F6"/>
  </mergeCells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3F6CC-0C3C-4E85-8470-7AE178025F24}">
  <sheetPr codeName="Hoja5"/>
  <dimension ref="A2:O36"/>
  <sheetViews>
    <sheetView showGridLines="0" zoomScaleNormal="100" workbookViewId="0"/>
  </sheetViews>
  <sheetFormatPr baseColWidth="10" defaultColWidth="11.44140625" defaultRowHeight="14.4" x14ac:dyDescent="0.3"/>
  <cols>
    <col min="1" max="1" width="7.6640625" style="98" customWidth="1"/>
    <col min="2" max="3" width="11.44140625" style="98" customWidth="1"/>
    <col min="4" max="10" width="11.5546875" style="98" bestFit="1" customWidth="1"/>
    <col min="11" max="11" width="12.5546875" style="98" bestFit="1" customWidth="1"/>
    <col min="12" max="12" width="11.5546875" style="98" bestFit="1" customWidth="1"/>
    <col min="13" max="16384" width="11.44140625" style="98"/>
  </cols>
  <sheetData>
    <row r="2" spans="1:15" x14ac:dyDescent="0.3">
      <c r="A2" s="97" t="s">
        <v>7</v>
      </c>
      <c r="O2" s="101"/>
    </row>
    <row r="3" spans="1:15" x14ac:dyDescent="0.3">
      <c r="B3" s="141" t="s">
        <v>630</v>
      </c>
      <c r="O3" s="101"/>
    </row>
    <row r="4" spans="1:15" x14ac:dyDescent="0.3">
      <c r="B4" s="100" t="s">
        <v>42</v>
      </c>
    </row>
    <row r="5" spans="1:15" ht="15" thickBot="1" x14ac:dyDescent="0.35">
      <c r="B5" s="100"/>
    </row>
    <row r="6" spans="1:15" ht="29.4" thickTop="1" x14ac:dyDescent="0.3">
      <c r="B6" s="103" t="s">
        <v>129</v>
      </c>
      <c r="C6" s="127" t="s">
        <v>37</v>
      </c>
      <c r="D6" s="127" t="s">
        <v>3</v>
      </c>
      <c r="E6" s="127" t="s">
        <v>4</v>
      </c>
      <c r="F6" s="128" t="s">
        <v>5</v>
      </c>
    </row>
    <row r="7" spans="1:15" x14ac:dyDescent="0.3">
      <c r="B7" s="106">
        <v>2011</v>
      </c>
      <c r="C7" s="120">
        <v>20.63754837058098</v>
      </c>
      <c r="D7" s="120">
        <v>43.007914606929695</v>
      </c>
      <c r="E7" s="120">
        <v>36.289871038071034</v>
      </c>
      <c r="F7" s="121">
        <v>6.4665984418288219E-2</v>
      </c>
    </row>
    <row r="8" spans="1:15" x14ac:dyDescent="0.3">
      <c r="B8" s="106">
        <v>2012</v>
      </c>
      <c r="C8" s="120">
        <v>21.401321210974967</v>
      </c>
      <c r="D8" s="120">
        <v>42.345892492873837</v>
      </c>
      <c r="E8" s="120">
        <v>36.121543304108187</v>
      </c>
      <c r="F8" s="121">
        <v>0.13124299204301365</v>
      </c>
    </row>
    <row r="9" spans="1:15" x14ac:dyDescent="0.3">
      <c r="B9" s="106">
        <v>2013</v>
      </c>
      <c r="C9" s="120">
        <v>20.70937787381029</v>
      </c>
      <c r="D9" s="120">
        <v>42.5565552271147</v>
      </c>
      <c r="E9" s="120">
        <v>36.596157989642897</v>
      </c>
      <c r="F9" s="121">
        <v>0.13790890943211298</v>
      </c>
    </row>
    <row r="10" spans="1:15" x14ac:dyDescent="0.3">
      <c r="B10" s="106">
        <v>2014</v>
      </c>
      <c r="C10" s="120">
        <v>20.637903038738113</v>
      </c>
      <c r="D10" s="120">
        <v>43.060433637616498</v>
      </c>
      <c r="E10" s="120">
        <v>36.15770873415476</v>
      </c>
      <c r="F10" s="121">
        <v>0.14388636456670351</v>
      </c>
    </row>
    <row r="11" spans="1:15" x14ac:dyDescent="0.3">
      <c r="B11" s="106">
        <v>2015</v>
      </c>
      <c r="C11" s="120">
        <v>21.573083021380324</v>
      </c>
      <c r="D11" s="120">
        <v>44.076369618768247</v>
      </c>
      <c r="E11" s="120">
        <v>34.249087846464263</v>
      </c>
      <c r="F11" s="121">
        <v>0.10152724336940405</v>
      </c>
    </row>
    <row r="12" spans="1:15" x14ac:dyDescent="0.3">
      <c r="B12" s="106">
        <v>2016</v>
      </c>
      <c r="C12" s="120">
        <v>20.32151905250424</v>
      </c>
      <c r="D12" s="120">
        <v>42.5816391441357</v>
      </c>
      <c r="E12" s="120">
        <v>36.899459109645207</v>
      </c>
      <c r="F12" s="121">
        <v>0.19745623421177455</v>
      </c>
    </row>
    <row r="13" spans="1:15" x14ac:dyDescent="0.3">
      <c r="B13" s="106">
        <v>2017</v>
      </c>
      <c r="C13" s="120">
        <v>19.277088959773543</v>
      </c>
      <c r="D13" s="120">
        <v>43.356952962432771</v>
      </c>
      <c r="E13" s="120">
        <v>37.212757270186493</v>
      </c>
      <c r="F13" s="121">
        <v>0.15327108320701294</v>
      </c>
    </row>
    <row r="14" spans="1:15" x14ac:dyDescent="0.3">
      <c r="B14" s="106">
        <v>2018</v>
      </c>
      <c r="C14" s="143">
        <v>19.114218641532439</v>
      </c>
      <c r="D14" s="143">
        <v>43.57020366806654</v>
      </c>
      <c r="E14" s="143">
        <v>37.129355685381469</v>
      </c>
      <c r="F14" s="144">
        <v>0.18622200501954486</v>
      </c>
    </row>
    <row r="15" spans="1:15" x14ac:dyDescent="0.3">
      <c r="B15" s="106">
        <v>2019</v>
      </c>
      <c r="C15" s="143">
        <v>19.361249091640602</v>
      </c>
      <c r="D15" s="145">
        <v>44.104165554301098</v>
      </c>
      <c r="E15" s="145">
        <v>36.331584939962397</v>
      </c>
      <c r="F15" s="145">
        <v>0.203002067828956</v>
      </c>
    </row>
    <row r="16" spans="1:15" x14ac:dyDescent="0.3">
      <c r="B16" s="106">
        <v>2020</v>
      </c>
      <c r="C16" s="143">
        <v>18.794928395553939</v>
      </c>
      <c r="D16" s="145">
        <v>44.730503860980306</v>
      </c>
      <c r="E16" s="145">
        <v>36.273523524586935</v>
      </c>
      <c r="F16" s="145">
        <v>0.2010757445404541</v>
      </c>
    </row>
    <row r="17" spans="2:12" x14ac:dyDescent="0.3">
      <c r="B17" s="106">
        <v>2021</v>
      </c>
      <c r="C17" s="143">
        <v>19.366681506000532</v>
      </c>
      <c r="D17" s="145">
        <v>45.645458165411981</v>
      </c>
      <c r="E17" s="145">
        <v>34.744244668117709</v>
      </c>
      <c r="F17" s="145">
        <v>0.24367439134259949</v>
      </c>
    </row>
    <row r="18" spans="2:12" x14ac:dyDescent="0.3">
      <c r="B18" s="106">
        <v>2022</v>
      </c>
      <c r="C18" s="146">
        <v>20.756312788703099</v>
      </c>
      <c r="D18" s="146">
        <v>43.192756458776699</v>
      </c>
      <c r="E18" s="146">
        <v>35.775933886500702</v>
      </c>
      <c r="F18" s="147">
        <v>0.27499686601955903</v>
      </c>
    </row>
    <row r="19" spans="2:12" x14ac:dyDescent="0.3">
      <c r="B19" s="115"/>
      <c r="C19" s="116"/>
      <c r="D19" s="116"/>
      <c r="E19" s="116"/>
      <c r="F19" s="116"/>
    </row>
    <row r="20" spans="2:12" x14ac:dyDescent="0.3">
      <c r="B20" s="125" t="s">
        <v>496</v>
      </c>
    </row>
    <row r="21" spans="2:12" x14ac:dyDescent="0.3">
      <c r="B21" s="125" t="s">
        <v>407</v>
      </c>
    </row>
    <row r="25" spans="2:12" x14ac:dyDescent="0.3"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</row>
    <row r="26" spans="2:12" x14ac:dyDescent="0.3">
      <c r="B26" s="135"/>
      <c r="C26" s="139"/>
      <c r="D26" s="140"/>
      <c r="E26" s="139"/>
      <c r="F26" s="140"/>
      <c r="G26" s="139"/>
      <c r="H26" s="140"/>
      <c r="I26" s="139"/>
      <c r="J26" s="140"/>
      <c r="K26" s="139"/>
      <c r="L26" s="140"/>
    </row>
    <row r="27" spans="2:12" x14ac:dyDescent="0.3">
      <c r="B27" s="135"/>
      <c r="C27" s="139"/>
      <c r="D27" s="140"/>
      <c r="E27" s="139"/>
      <c r="F27" s="140"/>
      <c r="G27" s="139"/>
      <c r="H27" s="140"/>
      <c r="I27" s="139"/>
      <c r="J27" s="140"/>
      <c r="K27" s="139"/>
      <c r="L27" s="140"/>
    </row>
    <row r="28" spans="2:12" x14ac:dyDescent="0.3">
      <c r="B28" s="135"/>
      <c r="C28" s="139"/>
      <c r="D28" s="140"/>
      <c r="E28" s="139"/>
      <c r="F28" s="140"/>
      <c r="G28" s="139"/>
      <c r="H28" s="140"/>
      <c r="I28" s="139"/>
      <c r="J28" s="140"/>
      <c r="K28" s="139"/>
      <c r="L28" s="140"/>
    </row>
    <row r="29" spans="2:12" x14ac:dyDescent="0.3">
      <c r="B29" s="135"/>
      <c r="C29" s="139"/>
      <c r="D29" s="140"/>
      <c r="E29" s="139"/>
      <c r="F29" s="140"/>
      <c r="G29" s="139"/>
      <c r="H29" s="140"/>
      <c r="I29" s="139"/>
      <c r="J29" s="140"/>
      <c r="K29" s="139"/>
      <c r="L29" s="140"/>
    </row>
    <row r="30" spans="2:12" x14ac:dyDescent="0.3">
      <c r="B30" s="135"/>
      <c r="C30" s="139"/>
      <c r="D30" s="140"/>
      <c r="E30" s="139"/>
      <c r="F30" s="140"/>
      <c r="G30" s="139"/>
      <c r="H30" s="140"/>
      <c r="I30" s="139"/>
      <c r="J30" s="140"/>
      <c r="K30" s="139"/>
      <c r="L30" s="140"/>
    </row>
    <row r="31" spans="2:12" x14ac:dyDescent="0.3">
      <c r="B31" s="135"/>
      <c r="C31" s="139"/>
      <c r="D31" s="140"/>
      <c r="E31" s="139"/>
      <c r="F31" s="140"/>
      <c r="G31" s="139"/>
      <c r="H31" s="140"/>
      <c r="I31" s="139"/>
      <c r="J31" s="140"/>
      <c r="K31" s="139"/>
      <c r="L31" s="140"/>
    </row>
    <row r="32" spans="2:12" x14ac:dyDescent="0.3">
      <c r="B32" s="135"/>
      <c r="C32" s="139"/>
      <c r="D32" s="140"/>
      <c r="E32" s="139"/>
      <c r="F32" s="140"/>
      <c r="G32" s="139"/>
      <c r="H32" s="140"/>
      <c r="I32" s="139"/>
      <c r="J32" s="140"/>
      <c r="K32" s="139"/>
      <c r="L32" s="140"/>
    </row>
    <row r="33" spans="2:12" x14ac:dyDescent="0.3">
      <c r="B33" s="135"/>
      <c r="C33" s="139"/>
      <c r="D33" s="140"/>
      <c r="E33" s="139"/>
      <c r="F33" s="140"/>
      <c r="G33" s="139"/>
      <c r="H33" s="140"/>
      <c r="I33" s="139"/>
      <c r="J33" s="140"/>
      <c r="K33" s="139"/>
      <c r="L33" s="140"/>
    </row>
    <row r="34" spans="2:12" x14ac:dyDescent="0.3">
      <c r="B34" s="135"/>
      <c r="C34" s="139"/>
      <c r="D34" s="140"/>
      <c r="E34" s="139"/>
      <c r="F34" s="140"/>
      <c r="G34" s="139"/>
      <c r="H34" s="140"/>
      <c r="I34" s="139"/>
      <c r="J34" s="140"/>
      <c r="K34" s="139"/>
      <c r="L34" s="140"/>
    </row>
    <row r="35" spans="2:12" x14ac:dyDescent="0.3">
      <c r="B35" s="135"/>
      <c r="C35" s="139"/>
      <c r="D35" s="140"/>
      <c r="E35" s="139"/>
      <c r="F35" s="140"/>
      <c r="G35" s="139"/>
      <c r="H35" s="140"/>
      <c r="I35" s="139"/>
      <c r="J35" s="140"/>
      <c r="K35" s="139"/>
      <c r="L35" s="140"/>
    </row>
    <row r="36" spans="2:12" x14ac:dyDescent="0.3">
      <c r="B36" s="135"/>
      <c r="C36" s="139"/>
      <c r="D36" s="140"/>
      <c r="E36" s="139"/>
      <c r="F36" s="140"/>
      <c r="G36" s="139"/>
      <c r="H36" s="140"/>
      <c r="I36" s="139"/>
      <c r="J36" s="140"/>
      <c r="K36" s="139"/>
      <c r="L36" s="14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BCBD5-5360-46A2-87F0-26FD46AF8681}">
  <dimension ref="A2:J35"/>
  <sheetViews>
    <sheetView showGridLines="0" zoomScale="70" zoomScaleNormal="70" workbookViewId="0">
      <selection activeCell="B3" sqref="B3"/>
    </sheetView>
  </sheetViews>
  <sheetFormatPr baseColWidth="10" defaultColWidth="11.44140625" defaultRowHeight="14.4" x14ac:dyDescent="0.3"/>
  <cols>
    <col min="1" max="1" width="7.6640625" style="98" customWidth="1"/>
    <col min="2" max="2" width="30.109375" style="98" customWidth="1"/>
    <col min="3" max="3" width="20.33203125" style="98" customWidth="1"/>
    <col min="4" max="4" width="17.44140625" style="98" customWidth="1"/>
    <col min="5" max="5" width="16.88671875" style="98" customWidth="1"/>
    <col min="6" max="6" width="12.33203125" style="98" customWidth="1"/>
    <col min="7" max="7" width="16.6640625" style="98" customWidth="1"/>
    <col min="8" max="16384" width="11.44140625" style="98"/>
  </cols>
  <sheetData>
    <row r="2" spans="1:10" x14ac:dyDescent="0.3">
      <c r="A2" s="97" t="s">
        <v>227</v>
      </c>
    </row>
    <row r="3" spans="1:10" x14ac:dyDescent="0.3">
      <c r="B3" s="99" t="s">
        <v>576</v>
      </c>
    </row>
    <row r="4" spans="1:10" x14ac:dyDescent="0.3">
      <c r="B4" s="100" t="s">
        <v>228</v>
      </c>
      <c r="J4" s="101"/>
    </row>
    <row r="5" spans="1:10" ht="15" thickBot="1" x14ac:dyDescent="0.35"/>
    <row r="6" spans="1:10" ht="42" customHeight="1" thickTop="1" thickBot="1" x14ac:dyDescent="0.35">
      <c r="A6" s="164"/>
      <c r="B6" s="371" t="s">
        <v>235</v>
      </c>
      <c r="C6" s="374" t="s">
        <v>230</v>
      </c>
      <c r="D6" s="374" t="s">
        <v>231</v>
      </c>
      <c r="E6" s="374" t="s">
        <v>232</v>
      </c>
      <c r="F6" s="373" t="s">
        <v>233</v>
      </c>
      <c r="G6" s="373"/>
    </row>
    <row r="7" spans="1:10" ht="42" customHeight="1" thickTop="1" x14ac:dyDescent="0.3">
      <c r="A7" s="164"/>
      <c r="B7" s="372"/>
      <c r="C7" s="375"/>
      <c r="D7" s="375"/>
      <c r="E7" s="375"/>
      <c r="F7" s="257" t="s">
        <v>2</v>
      </c>
      <c r="G7" s="257" t="s">
        <v>234</v>
      </c>
    </row>
    <row r="8" spans="1:10" x14ac:dyDescent="0.3">
      <c r="A8" s="164"/>
      <c r="B8" s="159" t="s">
        <v>52</v>
      </c>
      <c r="C8" s="107">
        <v>18.899999999999999</v>
      </c>
      <c r="D8" s="107">
        <v>40.200000000000003</v>
      </c>
      <c r="E8" s="107">
        <v>76.900000000000006</v>
      </c>
      <c r="F8" s="107">
        <v>59.1</v>
      </c>
      <c r="G8" s="107">
        <v>4.3</v>
      </c>
    </row>
    <row r="9" spans="1:10" x14ac:dyDescent="0.3">
      <c r="A9" s="164"/>
      <c r="B9" s="159" t="s">
        <v>58</v>
      </c>
      <c r="C9" s="107">
        <v>30.1</v>
      </c>
      <c r="D9" s="107">
        <v>206.4</v>
      </c>
      <c r="E9" s="107">
        <v>158.69999999999999</v>
      </c>
      <c r="F9" s="107">
        <v>236.5</v>
      </c>
      <c r="G9" s="107">
        <v>11.5</v>
      </c>
    </row>
    <row r="10" spans="1:10" x14ac:dyDescent="0.3">
      <c r="A10" s="164"/>
      <c r="B10" s="159" t="s">
        <v>59</v>
      </c>
      <c r="C10" s="107">
        <v>46.1</v>
      </c>
      <c r="D10" s="107">
        <v>182.7</v>
      </c>
      <c r="E10" s="107">
        <v>137.69999999999999</v>
      </c>
      <c r="F10" s="107">
        <v>228.8</v>
      </c>
      <c r="G10" s="107">
        <v>17.8</v>
      </c>
    </row>
    <row r="11" spans="1:10" x14ac:dyDescent="0.3">
      <c r="A11" s="164"/>
      <c r="B11" s="159" t="s">
        <v>62</v>
      </c>
      <c r="C11" s="107">
        <v>8.8000000000000007</v>
      </c>
      <c r="D11" s="107">
        <v>78.2</v>
      </c>
      <c r="E11" s="107">
        <v>47.8</v>
      </c>
      <c r="F11" s="107">
        <v>87</v>
      </c>
      <c r="G11" s="107">
        <v>4.3</v>
      </c>
    </row>
    <row r="12" spans="1:10" x14ac:dyDescent="0.3">
      <c r="A12" s="164"/>
      <c r="B12" s="159" t="s">
        <v>64</v>
      </c>
      <c r="C12" s="107">
        <v>46.4</v>
      </c>
      <c r="D12" s="107">
        <v>66.2</v>
      </c>
      <c r="E12" s="107">
        <v>226.4</v>
      </c>
      <c r="F12" s="107">
        <v>112.6</v>
      </c>
      <c r="G12" s="107">
        <v>36.5</v>
      </c>
    </row>
    <row r="13" spans="1:10" x14ac:dyDescent="0.3">
      <c r="A13" s="164"/>
      <c r="B13" s="159" t="s">
        <v>229</v>
      </c>
      <c r="C13" s="107">
        <v>9.6</v>
      </c>
      <c r="D13" s="107">
        <v>79.8</v>
      </c>
      <c r="E13" s="107">
        <v>38.1</v>
      </c>
      <c r="F13" s="107">
        <v>89.4</v>
      </c>
      <c r="G13" s="107">
        <v>1.8</v>
      </c>
    </row>
    <row r="14" spans="1:10" x14ac:dyDescent="0.3">
      <c r="A14" s="164"/>
      <c r="B14" s="159" t="s">
        <v>43</v>
      </c>
      <c r="C14" s="134">
        <v>159.9</v>
      </c>
      <c r="D14" s="134">
        <v>653.6</v>
      </c>
      <c r="E14" s="134">
        <v>685.6</v>
      </c>
      <c r="F14" s="134">
        <v>813.5</v>
      </c>
      <c r="G14" s="134">
        <v>7.6</v>
      </c>
    </row>
    <row r="15" spans="1:10" x14ac:dyDescent="0.3">
      <c r="A15" s="164"/>
    </row>
    <row r="16" spans="1:10" x14ac:dyDescent="0.3">
      <c r="A16" s="164"/>
      <c r="B16" s="125" t="s">
        <v>441</v>
      </c>
    </row>
    <row r="17" spans="1:7" x14ac:dyDescent="0.3">
      <c r="A17" s="164"/>
      <c r="B17" s="125" t="s">
        <v>575</v>
      </c>
    </row>
    <row r="18" spans="1:7" x14ac:dyDescent="0.3">
      <c r="A18" s="164"/>
    </row>
    <row r="19" spans="1:7" x14ac:dyDescent="0.3">
      <c r="A19" s="164"/>
      <c r="C19" s="153"/>
      <c r="D19" s="153"/>
      <c r="E19" s="153"/>
      <c r="F19" s="153"/>
      <c r="G19" s="153"/>
    </row>
    <row r="20" spans="1:7" x14ac:dyDescent="0.3">
      <c r="A20" s="172"/>
    </row>
    <row r="35" ht="15" customHeight="1" x14ac:dyDescent="0.3"/>
  </sheetData>
  <mergeCells count="5">
    <mergeCell ref="B6:B7"/>
    <mergeCell ref="F6:G6"/>
    <mergeCell ref="C6:C7"/>
    <mergeCell ref="D6:D7"/>
    <mergeCell ref="E6:E7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0D177-8620-4DA6-A6B2-41FCF6C00DFE}">
  <dimension ref="A2:D40"/>
  <sheetViews>
    <sheetView showGridLines="0" zoomScale="80" zoomScaleNormal="80" workbookViewId="0">
      <selection activeCell="B31" sqref="B31"/>
    </sheetView>
  </sheetViews>
  <sheetFormatPr baseColWidth="10" defaultColWidth="11.44140625" defaultRowHeight="14.4" x14ac:dyDescent="0.3"/>
  <cols>
    <col min="1" max="1" width="7.6640625" style="98" customWidth="1"/>
    <col min="2" max="2" width="32.88671875" style="98" customWidth="1"/>
    <col min="3" max="3" width="15.109375" style="98" customWidth="1"/>
    <col min="4" max="4" width="13.33203125" style="98" customWidth="1"/>
    <col min="5" max="5" width="14.109375" style="98" customWidth="1"/>
    <col min="6" max="16384" width="11.44140625" style="98"/>
  </cols>
  <sheetData>
    <row r="2" spans="1:4" x14ac:dyDescent="0.3">
      <c r="A2" s="97" t="s">
        <v>236</v>
      </c>
    </row>
    <row r="3" spans="1:4" x14ac:dyDescent="0.3">
      <c r="B3" s="141" t="s">
        <v>578</v>
      </c>
    </row>
    <row r="4" spans="1:4" x14ac:dyDescent="0.3">
      <c r="B4" s="100" t="s">
        <v>237</v>
      </c>
    </row>
    <row r="5" spans="1:4" ht="15" thickBot="1" x14ac:dyDescent="0.35"/>
    <row r="6" spans="1:4" ht="15" thickTop="1" x14ac:dyDescent="0.3">
      <c r="B6" s="177"/>
      <c r="C6" s="258">
        <v>2011</v>
      </c>
      <c r="D6" s="258">
        <v>2021</v>
      </c>
    </row>
    <row r="7" spans="1:4" x14ac:dyDescent="0.3">
      <c r="A7" s="164"/>
      <c r="B7" s="159" t="s">
        <v>91</v>
      </c>
      <c r="C7" s="107">
        <v>7.8</v>
      </c>
      <c r="D7" s="107">
        <v>10.1</v>
      </c>
    </row>
    <row r="8" spans="1:4" x14ac:dyDescent="0.3">
      <c r="A8" s="164"/>
      <c r="B8" s="159" t="s">
        <v>98</v>
      </c>
      <c r="C8" s="107">
        <v>5</v>
      </c>
      <c r="D8" s="107">
        <v>6.8</v>
      </c>
    </row>
    <row r="9" spans="1:4" x14ac:dyDescent="0.3">
      <c r="A9" s="164"/>
      <c r="B9" s="159" t="s">
        <v>485</v>
      </c>
      <c r="C9" s="107">
        <v>5.5</v>
      </c>
      <c r="D9" s="107">
        <v>6.2</v>
      </c>
    </row>
    <row r="10" spans="1:4" x14ac:dyDescent="0.3">
      <c r="A10" s="164"/>
      <c r="B10" s="159" t="s">
        <v>86</v>
      </c>
      <c r="C10" s="107">
        <v>5.8</v>
      </c>
      <c r="D10" s="107">
        <v>6.3</v>
      </c>
    </row>
    <row r="11" spans="1:4" x14ac:dyDescent="0.3">
      <c r="A11" s="164"/>
      <c r="B11" s="159" t="s">
        <v>90</v>
      </c>
      <c r="C11" s="107">
        <v>5.3</v>
      </c>
      <c r="D11" s="157">
        <v>6.4</v>
      </c>
    </row>
    <row r="12" spans="1:4" x14ac:dyDescent="0.3">
      <c r="A12" s="164"/>
      <c r="B12" s="159" t="s">
        <v>112</v>
      </c>
      <c r="C12" s="107">
        <v>5.7</v>
      </c>
      <c r="D12" s="107">
        <v>5.6</v>
      </c>
    </row>
    <row r="13" spans="1:4" x14ac:dyDescent="0.3">
      <c r="A13" s="164"/>
      <c r="B13" s="159" t="s">
        <v>464</v>
      </c>
      <c r="C13" s="107">
        <v>5.2</v>
      </c>
      <c r="D13" s="107">
        <v>5</v>
      </c>
    </row>
    <row r="14" spans="1:4" x14ac:dyDescent="0.3">
      <c r="A14" s="164"/>
      <c r="B14" s="159" t="s">
        <v>85</v>
      </c>
      <c r="C14" s="107">
        <v>5.5</v>
      </c>
      <c r="D14" s="107">
        <v>5.8</v>
      </c>
    </row>
    <row r="15" spans="1:4" x14ac:dyDescent="0.3">
      <c r="A15" s="164"/>
      <c r="B15" s="159" t="s">
        <v>99</v>
      </c>
      <c r="C15" s="107">
        <v>4.9000000000000004</v>
      </c>
      <c r="D15" s="107">
        <v>6.2</v>
      </c>
    </row>
    <row r="16" spans="1:4" x14ac:dyDescent="0.3">
      <c r="A16" s="164"/>
      <c r="B16" s="159" t="s">
        <v>81</v>
      </c>
      <c r="C16" s="107">
        <v>4.0999999999999996</v>
      </c>
      <c r="D16" s="107">
        <v>6.5</v>
      </c>
    </row>
    <row r="17" spans="1:4" x14ac:dyDescent="0.3">
      <c r="A17" s="164"/>
      <c r="B17" s="159" t="s">
        <v>88</v>
      </c>
      <c r="C17" s="107">
        <v>4.3</v>
      </c>
      <c r="D17" s="157">
        <v>5.4</v>
      </c>
    </row>
    <row r="18" spans="1:4" x14ac:dyDescent="0.3">
      <c r="A18" s="164"/>
      <c r="B18" s="159" t="s">
        <v>97</v>
      </c>
      <c r="C18" s="107">
        <v>4.0999999999999996</v>
      </c>
      <c r="D18" s="107">
        <v>5.4</v>
      </c>
    </row>
    <row r="19" spans="1:4" x14ac:dyDescent="0.3">
      <c r="A19" s="164"/>
      <c r="B19" s="159" t="s">
        <v>83</v>
      </c>
      <c r="C19" s="107">
        <v>4.5999999999999996</v>
      </c>
      <c r="D19" s="157">
        <v>5.7</v>
      </c>
    </row>
    <row r="20" spans="1:4" x14ac:dyDescent="0.3">
      <c r="A20" s="164"/>
      <c r="B20" s="159" t="s">
        <v>84</v>
      </c>
      <c r="C20" s="107">
        <v>4.5</v>
      </c>
      <c r="D20" s="107">
        <v>5.7</v>
      </c>
    </row>
    <row r="21" spans="1:4" x14ac:dyDescent="0.3">
      <c r="A21" s="164"/>
      <c r="B21" s="159" t="s">
        <v>87</v>
      </c>
      <c r="C21" s="107">
        <v>4.0999999999999996</v>
      </c>
      <c r="D21" s="157">
        <v>4.5999999999999996</v>
      </c>
    </row>
    <row r="22" spans="1:4" x14ac:dyDescent="0.3">
      <c r="A22" s="164"/>
      <c r="B22" s="159" t="s">
        <v>395</v>
      </c>
      <c r="C22" s="107">
        <v>3.8</v>
      </c>
      <c r="D22" s="157">
        <v>4.8</v>
      </c>
    </row>
    <row r="23" spans="1:4" x14ac:dyDescent="0.3">
      <c r="A23" s="164"/>
      <c r="B23" s="159" t="s">
        <v>96</v>
      </c>
      <c r="C23" s="107">
        <v>3.8</v>
      </c>
      <c r="D23" s="157">
        <v>4.7</v>
      </c>
    </row>
    <row r="24" spans="1:4" x14ac:dyDescent="0.3">
      <c r="A24" s="164"/>
      <c r="B24" s="159" t="s">
        <v>94</v>
      </c>
      <c r="C24" s="107">
        <v>3.8</v>
      </c>
      <c r="D24" s="107">
        <v>5</v>
      </c>
    </row>
    <row r="25" spans="1:4" x14ac:dyDescent="0.3">
      <c r="A25" s="172"/>
      <c r="B25" s="159" t="s">
        <v>95</v>
      </c>
      <c r="C25" s="107">
        <v>3.8</v>
      </c>
      <c r="D25" s="107">
        <v>5.4</v>
      </c>
    </row>
    <row r="26" spans="1:4" x14ac:dyDescent="0.3">
      <c r="B26" s="159" t="s">
        <v>111</v>
      </c>
      <c r="C26" s="107">
        <v>3.1</v>
      </c>
      <c r="D26" s="107">
        <v>4.5</v>
      </c>
    </row>
    <row r="27" spans="1:4" x14ac:dyDescent="0.3">
      <c r="B27" s="159" t="s">
        <v>116</v>
      </c>
      <c r="C27" s="107">
        <v>2.8</v>
      </c>
      <c r="D27" s="107">
        <v>3.5</v>
      </c>
    </row>
    <row r="28" spans="1:4" x14ac:dyDescent="0.3">
      <c r="B28" s="159" t="s">
        <v>80</v>
      </c>
      <c r="C28" s="107">
        <v>3.5</v>
      </c>
      <c r="D28" s="157">
        <v>4.5</v>
      </c>
    </row>
    <row r="29" spans="1:4" x14ac:dyDescent="0.3">
      <c r="B29" s="159" t="s">
        <v>118</v>
      </c>
      <c r="C29" s="107">
        <v>3</v>
      </c>
      <c r="D29" s="107">
        <v>4.5</v>
      </c>
    </row>
    <row r="30" spans="1:4" x14ac:dyDescent="0.3">
      <c r="B30" s="159" t="s">
        <v>76</v>
      </c>
      <c r="C30" s="107">
        <v>3.6</v>
      </c>
      <c r="D30" s="107">
        <v>4.0999999999999996</v>
      </c>
    </row>
    <row r="31" spans="1:4" x14ac:dyDescent="0.3">
      <c r="B31" s="159" t="s">
        <v>92</v>
      </c>
      <c r="C31" s="107">
        <v>3.3</v>
      </c>
      <c r="D31" s="157">
        <v>4</v>
      </c>
    </row>
    <row r="32" spans="1:4" x14ac:dyDescent="0.3">
      <c r="B32" s="159" t="s">
        <v>82</v>
      </c>
      <c r="C32" s="107">
        <v>2.1</v>
      </c>
      <c r="D32" s="107">
        <v>4.2</v>
      </c>
    </row>
    <row r="33" spans="2:4" x14ac:dyDescent="0.3">
      <c r="B33" s="159" t="s">
        <v>398</v>
      </c>
      <c r="C33" s="107">
        <v>2.6</v>
      </c>
      <c r="D33" s="107">
        <v>4.4000000000000004</v>
      </c>
    </row>
    <row r="34" spans="2:4" x14ac:dyDescent="0.3">
      <c r="B34" s="159" t="s">
        <v>113</v>
      </c>
      <c r="C34" s="107">
        <v>2.7</v>
      </c>
      <c r="D34" s="107">
        <v>3.5</v>
      </c>
    </row>
    <row r="35" spans="2:4" x14ac:dyDescent="0.3">
      <c r="B35" s="159" t="s">
        <v>117</v>
      </c>
      <c r="C35" s="107">
        <v>2.2000000000000002</v>
      </c>
      <c r="D35" s="107">
        <v>4.3</v>
      </c>
    </row>
    <row r="36" spans="2:4" x14ac:dyDescent="0.3">
      <c r="B36" s="159" t="s">
        <v>115</v>
      </c>
      <c r="C36" s="107">
        <v>2.5</v>
      </c>
      <c r="D36" s="107">
        <v>4</v>
      </c>
    </row>
    <row r="37" spans="2:4" x14ac:dyDescent="0.3">
      <c r="B37" s="159" t="s">
        <v>52</v>
      </c>
      <c r="C37" s="112">
        <v>3.2</v>
      </c>
      <c r="D37" s="176">
        <v>4.3</v>
      </c>
    </row>
    <row r="39" spans="2:4" x14ac:dyDescent="0.3">
      <c r="B39" s="125" t="s">
        <v>424</v>
      </c>
    </row>
    <row r="40" spans="2:4" x14ac:dyDescent="0.3">
      <c r="B40" s="125" t="s">
        <v>407</v>
      </c>
    </row>
  </sheetData>
  <sortState ref="B7:D36">
    <sortCondition descending="1" ref="D7:D36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B4AA-7939-4E0F-9EE9-2EE61BB30631}">
  <dimension ref="A2:H24"/>
  <sheetViews>
    <sheetView showGridLines="0" zoomScaleNormal="100" workbookViewId="0">
      <selection activeCell="C17" sqref="C17"/>
    </sheetView>
  </sheetViews>
  <sheetFormatPr baseColWidth="10" defaultColWidth="11.44140625" defaultRowHeight="14.4" x14ac:dyDescent="0.3"/>
  <cols>
    <col min="1" max="1" width="7.6640625" style="98" customWidth="1"/>
    <col min="2" max="2" width="17.33203125" style="98" customWidth="1"/>
    <col min="3" max="3" width="18" style="98" customWidth="1"/>
    <col min="4" max="4" width="23" style="98" customWidth="1"/>
    <col min="5" max="6" width="17.6640625" style="98" customWidth="1"/>
    <col min="7" max="16384" width="11.44140625" style="98"/>
  </cols>
  <sheetData>
    <row r="2" spans="1:8" x14ac:dyDescent="0.3">
      <c r="A2" s="97" t="s">
        <v>238</v>
      </c>
    </row>
    <row r="3" spans="1:8" x14ac:dyDescent="0.3">
      <c r="B3" s="99" t="s">
        <v>486</v>
      </c>
    </row>
    <row r="4" spans="1:8" x14ac:dyDescent="0.3">
      <c r="B4" s="100" t="s">
        <v>222</v>
      </c>
    </row>
    <row r="5" spans="1:8" x14ac:dyDescent="0.3">
      <c r="H5" s="101"/>
    </row>
    <row r="6" spans="1:8" x14ac:dyDescent="0.3">
      <c r="A6" s="164"/>
      <c r="B6" s="365" t="s">
        <v>129</v>
      </c>
      <c r="C6" s="378" t="s">
        <v>241</v>
      </c>
      <c r="D6" s="370"/>
      <c r="E6" s="379" t="s">
        <v>226</v>
      </c>
      <c r="F6" s="376" t="s">
        <v>240</v>
      </c>
      <c r="H6" s="259"/>
    </row>
    <row r="7" spans="1:8" ht="43.2" x14ac:dyDescent="0.3">
      <c r="A7" s="164"/>
      <c r="B7" s="366"/>
      <c r="C7" s="255" t="s">
        <v>4</v>
      </c>
      <c r="D7" s="256" t="s">
        <v>239</v>
      </c>
      <c r="E7" s="380"/>
      <c r="F7" s="377"/>
    </row>
    <row r="8" spans="1:8" x14ac:dyDescent="0.3">
      <c r="A8" s="164"/>
      <c r="B8" s="106">
        <v>2011</v>
      </c>
      <c r="C8" s="107">
        <v>52181</v>
      </c>
      <c r="D8" s="107">
        <v>105183</v>
      </c>
      <c r="E8" s="107">
        <v>2421.3000000000002</v>
      </c>
      <c r="F8" s="107">
        <v>1569.3</v>
      </c>
    </row>
    <row r="9" spans="1:8" x14ac:dyDescent="0.3">
      <c r="A9" s="164"/>
      <c r="B9" s="106">
        <v>2012</v>
      </c>
      <c r="C9" s="107">
        <v>52209</v>
      </c>
      <c r="D9" s="107">
        <v>101167</v>
      </c>
      <c r="E9" s="107">
        <v>2509.3000000000002</v>
      </c>
      <c r="F9" s="107">
        <v>1628.8</v>
      </c>
    </row>
    <row r="10" spans="1:8" x14ac:dyDescent="0.3">
      <c r="A10" s="164"/>
      <c r="B10" s="106">
        <v>2013</v>
      </c>
      <c r="C10" s="107">
        <v>68033</v>
      </c>
      <c r="D10" s="107">
        <v>96874</v>
      </c>
      <c r="E10" s="107">
        <v>2492.5</v>
      </c>
      <c r="F10" s="107">
        <v>1486.9</v>
      </c>
    </row>
    <row r="11" spans="1:8" x14ac:dyDescent="0.3">
      <c r="A11" s="164"/>
      <c r="B11" s="106">
        <v>2014</v>
      </c>
      <c r="C11" s="107">
        <v>68278</v>
      </c>
      <c r="D11" s="107">
        <v>100636</v>
      </c>
      <c r="E11" s="107">
        <v>2697.4</v>
      </c>
      <c r="F11" s="107">
        <v>1632.9</v>
      </c>
    </row>
    <row r="12" spans="1:8" x14ac:dyDescent="0.3">
      <c r="A12" s="164"/>
      <c r="B12" s="106">
        <v>2015</v>
      </c>
      <c r="C12" s="107">
        <v>71255</v>
      </c>
      <c r="D12" s="107">
        <v>112822</v>
      </c>
      <c r="E12" s="107">
        <v>2957.8</v>
      </c>
      <c r="F12" s="107">
        <v>1824.7</v>
      </c>
    </row>
    <row r="13" spans="1:8" x14ac:dyDescent="0.3">
      <c r="A13" s="164"/>
      <c r="B13" s="106">
        <v>2016</v>
      </c>
      <c r="C13" s="107">
        <v>69345</v>
      </c>
      <c r="D13" s="107">
        <v>111966</v>
      </c>
      <c r="E13" s="107">
        <v>2935.6</v>
      </c>
      <c r="F13" s="107">
        <v>1660.5</v>
      </c>
    </row>
    <row r="14" spans="1:8" x14ac:dyDescent="0.3">
      <c r="A14" s="164"/>
      <c r="B14" s="106">
        <v>2017</v>
      </c>
      <c r="C14" s="107">
        <v>71987</v>
      </c>
      <c r="D14" s="107">
        <v>102595</v>
      </c>
      <c r="E14" s="107">
        <v>2879.6</v>
      </c>
      <c r="F14" s="107">
        <v>1600.9</v>
      </c>
    </row>
    <row r="15" spans="1:8" x14ac:dyDescent="0.3">
      <c r="A15" s="164"/>
      <c r="B15" s="106">
        <v>2018</v>
      </c>
      <c r="C15" s="109">
        <v>74049</v>
      </c>
      <c r="D15" s="109">
        <v>111278</v>
      </c>
      <c r="E15" s="109">
        <v>2972.4</v>
      </c>
      <c r="F15" s="109">
        <v>1601.5</v>
      </c>
    </row>
    <row r="16" spans="1:8" x14ac:dyDescent="0.3">
      <c r="A16" s="164"/>
      <c r="B16" s="106">
        <v>2019</v>
      </c>
      <c r="C16" s="109">
        <v>83616</v>
      </c>
      <c r="D16" s="109">
        <v>123713</v>
      </c>
      <c r="E16" s="109">
        <v>3153.9</v>
      </c>
      <c r="F16" s="109">
        <v>1835.6</v>
      </c>
    </row>
    <row r="17" spans="1:6" x14ac:dyDescent="0.3">
      <c r="A17" s="164"/>
      <c r="B17" s="106">
        <v>2020</v>
      </c>
      <c r="C17" s="109">
        <v>83663</v>
      </c>
      <c r="D17" s="109">
        <v>143285</v>
      </c>
      <c r="E17" s="109">
        <v>3462.3</v>
      </c>
      <c r="F17" s="109">
        <v>1995.3</v>
      </c>
    </row>
    <row r="18" spans="1:6" x14ac:dyDescent="0.3">
      <c r="A18" s="164"/>
      <c r="B18" s="106">
        <v>2021</v>
      </c>
      <c r="C18" s="112">
        <v>87151</v>
      </c>
      <c r="D18" s="112">
        <v>153835</v>
      </c>
      <c r="E18" s="112">
        <v>3484.8</v>
      </c>
      <c r="F18" s="112">
        <v>1984.5</v>
      </c>
    </row>
    <row r="19" spans="1:6" x14ac:dyDescent="0.3">
      <c r="A19" s="164"/>
      <c r="B19" s="135"/>
      <c r="C19" s="137"/>
      <c r="D19" s="137"/>
      <c r="E19" s="137"/>
      <c r="F19" s="137"/>
    </row>
    <row r="20" spans="1:6" x14ac:dyDescent="0.3">
      <c r="A20" s="164"/>
      <c r="B20" s="125" t="s">
        <v>442</v>
      </c>
    </row>
    <row r="21" spans="1:6" x14ac:dyDescent="0.3">
      <c r="A21" s="164"/>
      <c r="B21" s="125" t="s">
        <v>443</v>
      </c>
    </row>
    <row r="22" spans="1:6" x14ac:dyDescent="0.3">
      <c r="A22" s="164"/>
    </row>
    <row r="23" spans="1:6" x14ac:dyDescent="0.3">
      <c r="A23" s="164"/>
    </row>
    <row r="24" spans="1:6" x14ac:dyDescent="0.3">
      <c r="A24" s="172"/>
    </row>
  </sheetData>
  <mergeCells count="4">
    <mergeCell ref="F6:F7"/>
    <mergeCell ref="B6:B7"/>
    <mergeCell ref="C6:D6"/>
    <mergeCell ref="E6:E7"/>
  </mergeCells>
  <pageMargins left="0.70000000000000007" right="0.70000000000000007" top="0.75" bottom="0.75" header="0.30000000000000004" footer="0.30000000000000004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9D19B-469E-4332-AFF7-E99BEAA5BE0F}">
  <dimension ref="A2:L24"/>
  <sheetViews>
    <sheetView showGridLines="0" workbookViewId="0">
      <selection activeCell="E22" sqref="E22"/>
    </sheetView>
  </sheetViews>
  <sheetFormatPr baseColWidth="10" defaultColWidth="11.44140625" defaultRowHeight="14.4" x14ac:dyDescent="0.3"/>
  <cols>
    <col min="1" max="2" width="11.44140625" style="98"/>
    <col min="3" max="6" width="17.6640625" style="98" customWidth="1"/>
    <col min="7" max="16384" width="11.44140625" style="98"/>
  </cols>
  <sheetData>
    <row r="2" spans="1:10" x14ac:dyDescent="0.3">
      <c r="A2" s="97" t="s">
        <v>258</v>
      </c>
    </row>
    <row r="3" spans="1:10" x14ac:dyDescent="0.3">
      <c r="B3" s="99" t="s">
        <v>581</v>
      </c>
      <c r="J3" s="101"/>
    </row>
    <row r="4" spans="1:10" x14ac:dyDescent="0.3">
      <c r="B4" s="100" t="s">
        <v>259</v>
      </c>
    </row>
    <row r="5" spans="1:10" x14ac:dyDescent="0.3">
      <c r="B5" s="365" t="s">
        <v>129</v>
      </c>
    </row>
    <row r="6" spans="1:10" ht="43.2" x14ac:dyDescent="0.3">
      <c r="B6" s="366"/>
      <c r="C6" s="260" t="s">
        <v>260</v>
      </c>
      <c r="D6" s="260" t="s">
        <v>261</v>
      </c>
      <c r="E6" s="261" t="s">
        <v>262</v>
      </c>
      <c r="F6" s="261" t="s">
        <v>263</v>
      </c>
    </row>
    <row r="7" spans="1:10" hidden="1" x14ac:dyDescent="0.3">
      <c r="B7" s="106">
        <v>2010</v>
      </c>
      <c r="C7" s="107">
        <v>9478</v>
      </c>
      <c r="D7" s="107">
        <v>7260</v>
      </c>
      <c r="E7" s="107">
        <v>1.21</v>
      </c>
      <c r="F7" s="107">
        <v>1.0900000000000001</v>
      </c>
    </row>
    <row r="8" spans="1:10" x14ac:dyDescent="0.3">
      <c r="B8" s="106">
        <v>2011</v>
      </c>
      <c r="C8" s="107">
        <v>10488</v>
      </c>
      <c r="D8" s="107">
        <v>7998</v>
      </c>
      <c r="E8" s="107">
        <v>1.22</v>
      </c>
      <c r="F8" s="107">
        <v>1.1000000000000001</v>
      </c>
    </row>
    <row r="9" spans="1:10" x14ac:dyDescent="0.3">
      <c r="B9" s="106">
        <v>2012</v>
      </c>
      <c r="C9" s="107">
        <v>11758</v>
      </c>
      <c r="D9" s="107">
        <v>9603</v>
      </c>
      <c r="E9" s="107">
        <v>1.29</v>
      </c>
      <c r="F9" s="107">
        <v>1.1100000000000001</v>
      </c>
    </row>
    <row r="10" spans="1:10" x14ac:dyDescent="0.3">
      <c r="B10" s="106">
        <v>2013</v>
      </c>
      <c r="C10" s="107">
        <v>11888</v>
      </c>
      <c r="D10" s="107">
        <v>9873</v>
      </c>
      <c r="E10" s="107">
        <v>1.23</v>
      </c>
      <c r="F10" s="107">
        <v>1.06</v>
      </c>
    </row>
    <row r="11" spans="1:10" x14ac:dyDescent="0.3">
      <c r="B11" s="106">
        <v>2014</v>
      </c>
      <c r="C11" s="107">
        <v>12577</v>
      </c>
      <c r="D11" s="107">
        <v>10230</v>
      </c>
      <c r="E11" s="107">
        <v>1.26</v>
      </c>
      <c r="F11" s="107">
        <v>1.1399999999999999</v>
      </c>
    </row>
    <row r="12" spans="1:10" x14ac:dyDescent="0.3">
      <c r="B12" s="106">
        <v>2015</v>
      </c>
      <c r="C12" s="107">
        <v>12694</v>
      </c>
      <c r="D12" s="107">
        <v>10451</v>
      </c>
      <c r="E12" s="107">
        <v>1.25</v>
      </c>
      <c r="F12" s="107">
        <v>1.1499999999999999</v>
      </c>
    </row>
    <row r="13" spans="1:10" x14ac:dyDescent="0.3">
      <c r="B13" s="106">
        <v>2016</v>
      </c>
      <c r="C13" s="107">
        <v>13414</v>
      </c>
      <c r="D13" s="107">
        <v>11025</v>
      </c>
      <c r="E13" s="107">
        <v>1.26</v>
      </c>
      <c r="F13" s="107">
        <v>1.2</v>
      </c>
    </row>
    <row r="14" spans="1:10" x14ac:dyDescent="0.3">
      <c r="B14" s="106">
        <v>2017</v>
      </c>
      <c r="C14" s="107">
        <v>13678</v>
      </c>
      <c r="D14" s="107">
        <v>11303</v>
      </c>
      <c r="E14" s="107">
        <v>1.23</v>
      </c>
      <c r="F14" s="107">
        <v>1.1299999999999999</v>
      </c>
    </row>
    <row r="15" spans="1:10" x14ac:dyDescent="0.3">
      <c r="B15" s="106">
        <v>2018</v>
      </c>
      <c r="C15" s="107">
        <v>14813</v>
      </c>
      <c r="D15" s="107">
        <v>12012</v>
      </c>
      <c r="E15" s="107">
        <v>1.28</v>
      </c>
      <c r="F15" s="107">
        <v>1.21</v>
      </c>
    </row>
    <row r="16" spans="1:10" x14ac:dyDescent="0.3">
      <c r="B16" s="106">
        <v>2019</v>
      </c>
      <c r="C16" s="107">
        <v>15989</v>
      </c>
      <c r="D16" s="107">
        <v>13955</v>
      </c>
      <c r="E16" s="107">
        <v>1.21</v>
      </c>
      <c r="F16" s="107">
        <v>1.1599999999999999</v>
      </c>
    </row>
    <row r="17" spans="2:12" x14ac:dyDescent="0.3">
      <c r="B17" s="106">
        <v>2020</v>
      </c>
      <c r="C17" s="109">
        <v>18240</v>
      </c>
      <c r="D17" s="109">
        <v>15649</v>
      </c>
      <c r="E17" s="109">
        <v>1.22</v>
      </c>
      <c r="F17" s="109">
        <v>1.1499999999999999</v>
      </c>
    </row>
    <row r="18" spans="2:12" x14ac:dyDescent="0.3">
      <c r="B18" s="106">
        <v>2021</v>
      </c>
      <c r="C18" s="109">
        <v>19752</v>
      </c>
      <c r="D18" s="109">
        <v>16882</v>
      </c>
      <c r="E18" s="109">
        <v>1.23</v>
      </c>
      <c r="F18" s="109">
        <v>1.1399999999999999</v>
      </c>
    </row>
    <row r="19" spans="2:12" x14ac:dyDescent="0.3">
      <c r="B19" s="106">
        <v>2022</v>
      </c>
      <c r="C19" s="112">
        <v>19650</v>
      </c>
      <c r="D19" s="112">
        <v>15121</v>
      </c>
      <c r="E19" s="112">
        <v>1.21</v>
      </c>
      <c r="F19" s="112">
        <v>1.18</v>
      </c>
    </row>
    <row r="20" spans="2:12" x14ac:dyDescent="0.3">
      <c r="B20" s="135"/>
      <c r="C20" s="137"/>
      <c r="D20" s="137"/>
      <c r="E20" s="137"/>
      <c r="F20" s="137"/>
    </row>
    <row r="21" spans="2:12" x14ac:dyDescent="0.3">
      <c r="B21" s="125" t="s">
        <v>637</v>
      </c>
    </row>
    <row r="22" spans="2:12" x14ac:dyDescent="0.3">
      <c r="B22" s="125" t="s">
        <v>444</v>
      </c>
    </row>
    <row r="23" spans="2:12" x14ac:dyDescent="0.3">
      <c r="G23" s="136"/>
      <c r="H23" s="136"/>
      <c r="I23" s="136"/>
      <c r="J23" s="136"/>
      <c r="K23" s="136"/>
      <c r="L23" s="136"/>
    </row>
    <row r="24" spans="2:12" x14ac:dyDescent="0.3">
      <c r="B24" s="136"/>
      <c r="C24" s="136"/>
      <c r="D24" s="136"/>
      <c r="E24" s="136"/>
      <c r="F24" s="136"/>
    </row>
  </sheetData>
  <mergeCells count="1">
    <mergeCell ref="B5:B6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78AE2-1879-4A9C-9130-AAF3888038AF}">
  <dimension ref="A2:L22"/>
  <sheetViews>
    <sheetView showGridLines="0" zoomScale="70" zoomScaleNormal="70" workbookViewId="0">
      <selection activeCell="B21" sqref="B21"/>
    </sheetView>
  </sheetViews>
  <sheetFormatPr baseColWidth="10" defaultColWidth="11.44140625" defaultRowHeight="14.4" x14ac:dyDescent="0.3"/>
  <cols>
    <col min="1" max="2" width="11.44140625" style="98"/>
    <col min="3" max="8" width="19.109375" style="98" customWidth="1"/>
    <col min="9" max="16384" width="11.44140625" style="98"/>
  </cols>
  <sheetData>
    <row r="2" spans="1:10" x14ac:dyDescent="0.3">
      <c r="A2" s="97" t="s">
        <v>264</v>
      </c>
    </row>
    <row r="3" spans="1:10" x14ac:dyDescent="0.3">
      <c r="B3" s="99" t="s">
        <v>581</v>
      </c>
      <c r="J3" s="101"/>
    </row>
    <row r="4" spans="1:10" x14ac:dyDescent="0.3">
      <c r="B4" s="100" t="s">
        <v>265</v>
      </c>
    </row>
    <row r="5" spans="1:10" x14ac:dyDescent="0.3">
      <c r="B5" s="365" t="s">
        <v>129</v>
      </c>
    </row>
    <row r="6" spans="1:10" ht="57.6" x14ac:dyDescent="0.3">
      <c r="B6" s="366"/>
      <c r="C6" s="260" t="s">
        <v>266</v>
      </c>
      <c r="D6" s="260" t="s">
        <v>267</v>
      </c>
      <c r="E6" s="261" t="s">
        <v>268</v>
      </c>
      <c r="F6" s="261" t="s">
        <v>269</v>
      </c>
      <c r="G6" s="261" t="s">
        <v>270</v>
      </c>
      <c r="H6" s="261" t="s">
        <v>271</v>
      </c>
    </row>
    <row r="7" spans="1:10" hidden="1" x14ac:dyDescent="0.3">
      <c r="B7" s="106">
        <v>2010</v>
      </c>
      <c r="C7" s="262">
        <v>56.7</v>
      </c>
      <c r="D7" s="262">
        <v>51.32</v>
      </c>
      <c r="E7" s="262">
        <v>13.9</v>
      </c>
      <c r="F7" s="262">
        <v>11.78</v>
      </c>
      <c r="G7" s="262">
        <v>35.799999999999997</v>
      </c>
      <c r="H7" s="262">
        <v>39.35</v>
      </c>
    </row>
    <row r="8" spans="1:10" x14ac:dyDescent="0.3">
      <c r="B8" s="106">
        <v>2011</v>
      </c>
      <c r="C8" s="262">
        <v>59.2</v>
      </c>
      <c r="D8" s="262">
        <v>53.2</v>
      </c>
      <c r="E8" s="262">
        <v>14.6</v>
      </c>
      <c r="F8" s="262">
        <v>11.9</v>
      </c>
      <c r="G8" s="262">
        <v>38.1</v>
      </c>
      <c r="H8" s="262">
        <v>37</v>
      </c>
    </row>
    <row r="9" spans="1:10" x14ac:dyDescent="0.3">
      <c r="B9" s="106">
        <v>2012</v>
      </c>
      <c r="C9" s="262">
        <v>56.6</v>
      </c>
      <c r="D9" s="262">
        <v>53.1</v>
      </c>
      <c r="E9" s="262">
        <v>14.4</v>
      </c>
      <c r="F9" s="262">
        <v>12.3</v>
      </c>
      <c r="G9" s="262">
        <v>39.1</v>
      </c>
      <c r="H9" s="262">
        <v>41.5</v>
      </c>
    </row>
    <row r="10" spans="1:10" x14ac:dyDescent="0.3">
      <c r="B10" s="106">
        <v>2013</v>
      </c>
      <c r="C10" s="262">
        <v>56.5</v>
      </c>
      <c r="D10" s="262">
        <v>51.6</v>
      </c>
      <c r="E10" s="262">
        <v>13.6</v>
      </c>
      <c r="F10" s="262">
        <v>12</v>
      </c>
      <c r="G10" s="262">
        <v>39.799999999999997</v>
      </c>
      <c r="H10" s="262">
        <v>42.4</v>
      </c>
    </row>
    <row r="11" spans="1:10" x14ac:dyDescent="0.3">
      <c r="B11" s="106">
        <v>2014</v>
      </c>
      <c r="C11" s="262">
        <v>55.4</v>
      </c>
      <c r="D11" s="262">
        <v>53.8</v>
      </c>
      <c r="E11" s="262">
        <v>13.8</v>
      </c>
      <c r="F11" s="262">
        <v>12.3</v>
      </c>
      <c r="G11" s="262">
        <v>41.5</v>
      </c>
      <c r="H11" s="262">
        <v>44.6</v>
      </c>
    </row>
    <row r="12" spans="1:10" x14ac:dyDescent="0.3">
      <c r="B12" s="106">
        <v>2015</v>
      </c>
      <c r="C12" s="262">
        <v>55.6</v>
      </c>
      <c r="D12" s="262">
        <v>52.3</v>
      </c>
      <c r="E12" s="262">
        <v>13.9</v>
      </c>
      <c r="F12" s="262">
        <v>12.4</v>
      </c>
      <c r="G12" s="262">
        <v>42.6</v>
      </c>
      <c r="H12" s="262">
        <v>47</v>
      </c>
    </row>
    <row r="13" spans="1:10" x14ac:dyDescent="0.3">
      <c r="B13" s="106">
        <v>2016</v>
      </c>
      <c r="C13" s="262">
        <v>54.9</v>
      </c>
      <c r="D13" s="262">
        <v>53.4</v>
      </c>
      <c r="E13" s="262">
        <v>13.1</v>
      </c>
      <c r="F13" s="262">
        <v>12.5</v>
      </c>
      <c r="G13" s="262">
        <v>44.1</v>
      </c>
      <c r="H13" s="262">
        <v>49.7</v>
      </c>
    </row>
    <row r="14" spans="1:10" x14ac:dyDescent="0.3">
      <c r="B14" s="106">
        <v>2017</v>
      </c>
      <c r="C14" s="262">
        <v>53.7</v>
      </c>
      <c r="D14" s="262">
        <v>51.5</v>
      </c>
      <c r="E14" s="262">
        <v>13.1</v>
      </c>
      <c r="F14" s="262">
        <v>12.4</v>
      </c>
      <c r="G14" s="262">
        <v>44.7</v>
      </c>
      <c r="H14" s="262">
        <v>51.3</v>
      </c>
    </row>
    <row r="15" spans="1:10" x14ac:dyDescent="0.3">
      <c r="B15" s="106">
        <v>2018</v>
      </c>
      <c r="C15" s="262">
        <v>54.6</v>
      </c>
      <c r="D15" s="262">
        <v>51.7</v>
      </c>
      <c r="E15" s="262">
        <v>13.6</v>
      </c>
      <c r="F15" s="262">
        <v>12.4</v>
      </c>
      <c r="G15" s="262">
        <v>45.2</v>
      </c>
      <c r="H15" s="262">
        <v>51.5</v>
      </c>
    </row>
    <row r="16" spans="1:10" x14ac:dyDescent="0.3">
      <c r="B16" s="106">
        <v>2019</v>
      </c>
      <c r="C16" s="262">
        <v>55.9</v>
      </c>
      <c r="D16" s="262">
        <v>52.3</v>
      </c>
      <c r="E16" s="262">
        <v>13.4</v>
      </c>
      <c r="F16" s="262">
        <v>12.5</v>
      </c>
      <c r="G16" s="262">
        <v>46.3</v>
      </c>
      <c r="H16" s="262">
        <v>51.9</v>
      </c>
    </row>
    <row r="17" spans="2:12" x14ac:dyDescent="0.3">
      <c r="B17" s="106">
        <v>2020</v>
      </c>
      <c r="C17" s="262">
        <v>55.1</v>
      </c>
      <c r="D17" s="262">
        <v>52.9</v>
      </c>
      <c r="E17" s="262">
        <v>13.6</v>
      </c>
      <c r="F17" s="262">
        <v>12</v>
      </c>
      <c r="G17" s="262">
        <v>45.1</v>
      </c>
      <c r="H17" s="262">
        <v>50.7</v>
      </c>
    </row>
    <row r="18" spans="2:12" x14ac:dyDescent="0.3">
      <c r="B18" s="106">
        <v>2021</v>
      </c>
      <c r="C18" s="262">
        <v>60</v>
      </c>
      <c r="D18" s="262">
        <v>53.3</v>
      </c>
      <c r="E18" s="262">
        <v>13.5</v>
      </c>
      <c r="F18" s="262">
        <v>11.2</v>
      </c>
      <c r="G18" s="262">
        <v>45.7</v>
      </c>
      <c r="H18" s="262">
        <v>52.3</v>
      </c>
    </row>
    <row r="19" spans="2:12" x14ac:dyDescent="0.3">
      <c r="B19" s="106">
        <v>2022</v>
      </c>
      <c r="C19" s="222">
        <v>59.1</v>
      </c>
      <c r="D19" s="222">
        <v>52</v>
      </c>
      <c r="E19" s="222">
        <v>15.4</v>
      </c>
      <c r="F19" s="222">
        <v>10.3</v>
      </c>
      <c r="G19" s="222">
        <v>46.3</v>
      </c>
      <c r="H19" s="222">
        <v>53.3</v>
      </c>
    </row>
    <row r="21" spans="2:12" x14ac:dyDescent="0.3">
      <c r="B21" s="125" t="s">
        <v>637</v>
      </c>
      <c r="H21" s="136"/>
      <c r="I21" s="136"/>
      <c r="J21" s="136"/>
      <c r="K21" s="136"/>
      <c r="L21" s="136"/>
    </row>
    <row r="22" spans="2:12" x14ac:dyDescent="0.3">
      <c r="B22" s="125" t="s">
        <v>407</v>
      </c>
      <c r="C22" s="136"/>
      <c r="D22" s="136"/>
      <c r="E22" s="136"/>
      <c r="F22" s="136"/>
      <c r="G22" s="136"/>
    </row>
  </sheetData>
  <mergeCells count="1">
    <mergeCell ref="B5:B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CEF8C-AFE5-43D9-BA5D-3451B5C57C2B}">
  <dimension ref="A2:L26"/>
  <sheetViews>
    <sheetView showGridLines="0" zoomScale="70" zoomScaleNormal="70" workbookViewId="0">
      <selection activeCell="B25" sqref="B25"/>
    </sheetView>
  </sheetViews>
  <sheetFormatPr baseColWidth="10" defaultColWidth="11.44140625" defaultRowHeight="14.4" x14ac:dyDescent="0.3"/>
  <cols>
    <col min="1" max="1" width="11.44140625" style="98"/>
    <col min="2" max="2" width="30.6640625" style="98" customWidth="1"/>
    <col min="3" max="3" width="14" style="98" customWidth="1"/>
    <col min="4" max="4" width="14.109375" style="98" customWidth="1"/>
    <col min="5" max="5" width="14.44140625" style="98" customWidth="1"/>
    <col min="6" max="6" width="15" style="98" customWidth="1"/>
    <col min="7" max="7" width="13.44140625" style="98" customWidth="1"/>
    <col min="8" max="8" width="15" style="98" customWidth="1"/>
    <col min="9" max="16384" width="11.44140625" style="98"/>
  </cols>
  <sheetData>
    <row r="2" spans="1:10" x14ac:dyDescent="0.3">
      <c r="A2" s="97" t="s">
        <v>272</v>
      </c>
    </row>
    <row r="3" spans="1:10" x14ac:dyDescent="0.3">
      <c r="B3" s="99" t="s">
        <v>585</v>
      </c>
      <c r="J3" s="101"/>
    </row>
    <row r="4" spans="1:10" x14ac:dyDescent="0.3">
      <c r="B4" s="100" t="s">
        <v>265</v>
      </c>
    </row>
    <row r="5" spans="1:10" x14ac:dyDescent="0.3">
      <c r="B5" s="103"/>
    </row>
    <row r="6" spans="1:10" ht="28.8" x14ac:dyDescent="0.3">
      <c r="B6" s="264" t="s">
        <v>128</v>
      </c>
      <c r="C6" s="260" t="s">
        <v>273</v>
      </c>
      <c r="D6" s="260" t="s">
        <v>274</v>
      </c>
      <c r="E6" s="261" t="s">
        <v>275</v>
      </c>
      <c r="F6" s="261" t="s">
        <v>276</v>
      </c>
      <c r="G6" s="261" t="s">
        <v>277</v>
      </c>
      <c r="H6" s="261" t="s">
        <v>278</v>
      </c>
    </row>
    <row r="7" spans="1:10" x14ac:dyDescent="0.3">
      <c r="B7" s="159" t="s">
        <v>52</v>
      </c>
      <c r="C7" s="265">
        <v>19650</v>
      </c>
      <c r="D7" s="266">
        <v>17.701905319580199</v>
      </c>
      <c r="E7" s="267">
        <v>12.1</v>
      </c>
      <c r="F7" s="266">
        <v>59.1</v>
      </c>
      <c r="G7" s="266">
        <v>15.4</v>
      </c>
      <c r="H7" s="266">
        <v>46.3</v>
      </c>
    </row>
    <row r="8" spans="1:10" x14ac:dyDescent="0.3">
      <c r="B8" s="159" t="s">
        <v>53</v>
      </c>
      <c r="C8" s="268">
        <v>3990</v>
      </c>
      <c r="D8" s="262">
        <v>3.5944326832124682</v>
      </c>
      <c r="E8" s="262">
        <v>10.9</v>
      </c>
      <c r="F8" s="262">
        <v>59.6</v>
      </c>
      <c r="G8" s="262">
        <v>1.4</v>
      </c>
      <c r="H8" s="262">
        <v>42.2</v>
      </c>
    </row>
    <row r="9" spans="1:10" x14ac:dyDescent="0.3">
      <c r="B9" s="159" t="s">
        <v>54</v>
      </c>
      <c r="C9" s="269">
        <v>2607</v>
      </c>
      <c r="D9" s="262">
        <v>2.3485428584298007</v>
      </c>
      <c r="E9" s="270">
        <v>12.6</v>
      </c>
      <c r="F9" s="262">
        <v>62.4</v>
      </c>
      <c r="G9" s="262">
        <v>16.399999999999999</v>
      </c>
      <c r="H9" s="262">
        <v>41.9</v>
      </c>
    </row>
    <row r="10" spans="1:10" x14ac:dyDescent="0.3">
      <c r="B10" s="159" t="s">
        <v>67</v>
      </c>
      <c r="C10" s="268">
        <v>1694</v>
      </c>
      <c r="D10" s="262">
        <v>1.5260573848024863</v>
      </c>
      <c r="E10" s="262">
        <v>13.6</v>
      </c>
      <c r="F10" s="262">
        <v>63.5</v>
      </c>
      <c r="G10" s="262">
        <v>18.2</v>
      </c>
      <c r="H10" s="262">
        <v>47.4</v>
      </c>
    </row>
    <row r="11" spans="1:10" x14ac:dyDescent="0.3">
      <c r="B11" s="159" t="s">
        <v>55</v>
      </c>
      <c r="C11" s="268">
        <v>3265</v>
      </c>
      <c r="D11" s="262">
        <v>2.9413089500472953</v>
      </c>
      <c r="E11" s="262">
        <v>13.2</v>
      </c>
      <c r="F11" s="262">
        <v>61.6</v>
      </c>
      <c r="G11" s="262">
        <v>15.8</v>
      </c>
      <c r="H11" s="262">
        <v>55.1</v>
      </c>
    </row>
    <row r="12" spans="1:10" x14ac:dyDescent="0.3">
      <c r="B12" s="159" t="s">
        <v>56</v>
      </c>
      <c r="C12" s="268">
        <v>1713</v>
      </c>
      <c r="D12" s="262">
        <v>1.5431737309130218</v>
      </c>
      <c r="E12" s="262">
        <v>16.2</v>
      </c>
      <c r="F12" s="262">
        <v>61.6</v>
      </c>
      <c r="G12" s="262">
        <v>16.899999999999999</v>
      </c>
      <c r="H12" s="262">
        <v>46.9</v>
      </c>
    </row>
    <row r="13" spans="1:10" x14ac:dyDescent="0.3">
      <c r="B13" s="159" t="s">
        <v>68</v>
      </c>
      <c r="C13" s="268">
        <v>2311</v>
      </c>
      <c r="D13" s="262">
        <v>2.0818882032340889</v>
      </c>
      <c r="E13" s="262">
        <v>14.3</v>
      </c>
      <c r="F13" s="262">
        <v>63.5</v>
      </c>
      <c r="G13" s="262">
        <v>16.8</v>
      </c>
      <c r="H13" s="262">
        <v>42.8</v>
      </c>
    </row>
    <row r="14" spans="1:10" x14ac:dyDescent="0.3">
      <c r="B14" s="159" t="s">
        <v>57</v>
      </c>
      <c r="C14" s="268">
        <v>6509</v>
      </c>
      <c r="D14" s="262">
        <v>5.8636998333408403</v>
      </c>
      <c r="E14" s="262">
        <v>12.2</v>
      </c>
      <c r="F14" s="262">
        <v>55.6</v>
      </c>
      <c r="G14" s="262">
        <v>13.5</v>
      </c>
      <c r="H14" s="262">
        <v>41.1</v>
      </c>
    </row>
    <row r="15" spans="1:10" x14ac:dyDescent="0.3">
      <c r="B15" s="159" t="s">
        <v>58</v>
      </c>
      <c r="C15" s="268">
        <v>26896</v>
      </c>
      <c r="D15" s="262">
        <v>24.229539209945496</v>
      </c>
      <c r="E15" s="262">
        <v>16.100000000000001</v>
      </c>
      <c r="F15" s="262">
        <v>65.7</v>
      </c>
      <c r="G15" s="262">
        <v>18.600000000000001</v>
      </c>
      <c r="H15" s="262">
        <v>57.9</v>
      </c>
    </row>
    <row r="16" spans="1:10" x14ac:dyDescent="0.3">
      <c r="B16" s="159" t="s">
        <v>69</v>
      </c>
      <c r="C16" s="268">
        <v>13618</v>
      </c>
      <c r="D16" s="262">
        <v>12.267915859645962</v>
      </c>
      <c r="E16" s="262">
        <v>13.1</v>
      </c>
      <c r="F16" s="262">
        <v>6</v>
      </c>
      <c r="G16" s="262">
        <v>16.2</v>
      </c>
      <c r="H16" s="262">
        <v>45.8</v>
      </c>
    </row>
    <row r="17" spans="2:12" x14ac:dyDescent="0.3">
      <c r="B17" s="159" t="s">
        <v>60</v>
      </c>
      <c r="C17" s="268">
        <v>1702</v>
      </c>
      <c r="D17" s="262">
        <v>1.5332642673753434</v>
      </c>
      <c r="E17" s="262">
        <v>13.5</v>
      </c>
      <c r="F17" s="262">
        <v>58.6</v>
      </c>
      <c r="G17" s="262">
        <v>13.2</v>
      </c>
      <c r="H17" s="262">
        <v>41.2</v>
      </c>
    </row>
    <row r="18" spans="2:12" x14ac:dyDescent="0.3">
      <c r="B18" s="159" t="s">
        <v>61</v>
      </c>
      <c r="C18" s="268">
        <v>6469</v>
      </c>
      <c r="D18" s="262">
        <v>5.8276654204765546</v>
      </c>
      <c r="E18" s="262">
        <v>13.3</v>
      </c>
      <c r="F18" s="262">
        <v>61.7</v>
      </c>
      <c r="G18" s="262">
        <v>17.5</v>
      </c>
      <c r="H18" s="262">
        <v>50.9</v>
      </c>
    </row>
    <row r="19" spans="2:12" x14ac:dyDescent="0.3">
      <c r="B19" s="159" t="s">
        <v>62</v>
      </c>
      <c r="C19" s="268">
        <v>41587</v>
      </c>
      <c r="D19" s="262">
        <v>37.464078194675913</v>
      </c>
      <c r="E19" s="262">
        <v>14.5</v>
      </c>
      <c r="F19" s="262">
        <v>64.5</v>
      </c>
      <c r="G19" s="262">
        <v>17.7</v>
      </c>
      <c r="H19" s="262">
        <v>52.1</v>
      </c>
    </row>
    <row r="20" spans="2:12" x14ac:dyDescent="0.3">
      <c r="B20" s="159" t="s">
        <v>63</v>
      </c>
      <c r="C20" s="268">
        <v>3749</v>
      </c>
      <c r="D20" s="262">
        <v>3.3773253457051484</v>
      </c>
      <c r="E20" s="262">
        <v>1.3</v>
      </c>
      <c r="F20" s="262">
        <v>56.6</v>
      </c>
      <c r="G20" s="262">
        <v>15.3</v>
      </c>
      <c r="H20" s="262">
        <v>41.8</v>
      </c>
    </row>
    <row r="21" spans="2:12" x14ac:dyDescent="0.3">
      <c r="B21" s="159" t="s">
        <v>70</v>
      </c>
      <c r="C21" s="268">
        <v>2948</v>
      </c>
      <c r="D21" s="262">
        <v>2.6557362280978336</v>
      </c>
      <c r="E21" s="262">
        <v>16.2</v>
      </c>
      <c r="F21" s="262">
        <v>60.5</v>
      </c>
      <c r="G21" s="262">
        <v>17.3</v>
      </c>
      <c r="H21" s="262">
        <v>48.4</v>
      </c>
    </row>
    <row r="22" spans="2:12" x14ac:dyDescent="0.3">
      <c r="B22" s="159" t="s">
        <v>64</v>
      </c>
      <c r="C22" s="268">
        <v>6910</v>
      </c>
      <c r="D22" s="262">
        <v>6.224944822305301</v>
      </c>
      <c r="E22" s="262">
        <v>13.5</v>
      </c>
      <c r="F22" s="262">
        <v>66.7</v>
      </c>
      <c r="G22" s="262">
        <v>17.899999999999999</v>
      </c>
      <c r="H22" s="262">
        <v>5.4</v>
      </c>
      <c r="I22" s="136"/>
      <c r="J22" s="136"/>
      <c r="K22" s="136"/>
      <c r="L22" s="136"/>
    </row>
    <row r="23" spans="2:12" x14ac:dyDescent="0.3">
      <c r="B23" s="159" t="s">
        <v>65</v>
      </c>
      <c r="C23" s="271">
        <v>1088</v>
      </c>
      <c r="D23" s="263">
        <v>0.98013602990856263</v>
      </c>
      <c r="E23" s="263">
        <v>9.5</v>
      </c>
      <c r="F23" s="263">
        <v>51.7</v>
      </c>
      <c r="G23" s="263">
        <v>10.8</v>
      </c>
      <c r="H23" s="263">
        <v>35.299999999999997</v>
      </c>
    </row>
    <row r="25" spans="2:12" x14ac:dyDescent="0.3">
      <c r="B25" s="125" t="s">
        <v>637</v>
      </c>
    </row>
    <row r="26" spans="2:12" x14ac:dyDescent="0.3">
      <c r="B26" s="125" t="s">
        <v>444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2386-66CC-40BA-A4DA-26EB73E0A83A}">
  <dimension ref="A2:N12"/>
  <sheetViews>
    <sheetView showGridLines="0" zoomScale="60" zoomScaleNormal="60" workbookViewId="0">
      <selection activeCell="C1" sqref="C1:C1048576"/>
    </sheetView>
  </sheetViews>
  <sheetFormatPr baseColWidth="10" defaultColWidth="11.44140625" defaultRowHeight="14.4" x14ac:dyDescent="0.3"/>
  <cols>
    <col min="1" max="1" width="11.44140625" style="98"/>
    <col min="2" max="2" width="16.33203125" style="98" customWidth="1"/>
    <col min="3" max="16384" width="11.44140625" style="98"/>
  </cols>
  <sheetData>
    <row r="2" spans="1:14" x14ac:dyDescent="0.3">
      <c r="A2" s="97" t="s">
        <v>279</v>
      </c>
    </row>
    <row r="3" spans="1:14" x14ac:dyDescent="0.3">
      <c r="B3" s="99" t="s">
        <v>586</v>
      </c>
      <c r="N3" s="101"/>
    </row>
    <row r="4" spans="1:14" x14ac:dyDescent="0.3">
      <c r="B4" s="103"/>
    </row>
    <row r="5" spans="1:14" x14ac:dyDescent="0.3">
      <c r="B5" s="264"/>
      <c r="C5" s="260">
        <v>2011</v>
      </c>
      <c r="D5" s="260">
        <v>2012</v>
      </c>
      <c r="E5" s="260">
        <v>2013</v>
      </c>
      <c r="F5" s="260">
        <v>2014</v>
      </c>
      <c r="G5" s="260">
        <v>2015</v>
      </c>
      <c r="H5" s="260">
        <v>2016</v>
      </c>
      <c r="I5" s="260">
        <v>2017</v>
      </c>
      <c r="J5" s="260">
        <v>2018</v>
      </c>
      <c r="K5" s="260">
        <v>2019</v>
      </c>
      <c r="L5" s="260">
        <v>2020</v>
      </c>
      <c r="M5" s="260">
        <v>2021</v>
      </c>
      <c r="N5" s="260">
        <v>2022</v>
      </c>
    </row>
    <row r="6" spans="1:14" x14ac:dyDescent="0.3">
      <c r="B6" s="159" t="s">
        <v>280</v>
      </c>
      <c r="C6" s="272">
        <v>477</v>
      </c>
      <c r="D6" s="272">
        <v>436</v>
      </c>
      <c r="E6" s="272">
        <v>468</v>
      </c>
      <c r="F6" s="272">
        <v>527</v>
      </c>
      <c r="G6" s="272">
        <v>442</v>
      </c>
      <c r="H6" s="272">
        <v>512</v>
      </c>
      <c r="I6" s="272">
        <v>342</v>
      </c>
      <c r="J6" s="272">
        <v>209</v>
      </c>
      <c r="K6" s="272">
        <v>183</v>
      </c>
      <c r="L6" s="272">
        <v>202</v>
      </c>
      <c r="M6" s="272">
        <v>151</v>
      </c>
      <c r="N6" s="272">
        <v>154</v>
      </c>
    </row>
    <row r="7" spans="1:14" x14ac:dyDescent="0.3">
      <c r="B7" s="159" t="s">
        <v>281</v>
      </c>
      <c r="C7" s="268">
        <v>16</v>
      </c>
      <c r="D7" s="268">
        <v>16</v>
      </c>
      <c r="E7" s="268">
        <v>32</v>
      </c>
      <c r="F7" s="268">
        <v>20</v>
      </c>
      <c r="G7" s="268">
        <v>15</v>
      </c>
      <c r="H7" s="268">
        <v>26</v>
      </c>
      <c r="I7" s="268">
        <v>44</v>
      </c>
      <c r="J7" s="268">
        <v>77</v>
      </c>
      <c r="K7" s="268">
        <v>30</v>
      </c>
      <c r="L7" s="268">
        <v>39</v>
      </c>
      <c r="M7" s="268">
        <v>33</v>
      </c>
      <c r="N7" s="268">
        <v>46</v>
      </c>
    </row>
    <row r="8" spans="1:14" x14ac:dyDescent="0.3">
      <c r="B8" s="159" t="s">
        <v>282</v>
      </c>
      <c r="C8" s="268">
        <v>185</v>
      </c>
      <c r="D8" s="268">
        <v>195</v>
      </c>
      <c r="E8" s="268">
        <v>175</v>
      </c>
      <c r="F8" s="268">
        <v>207</v>
      </c>
      <c r="G8" s="268">
        <v>199</v>
      </c>
      <c r="H8" s="268">
        <v>141</v>
      </c>
      <c r="I8" s="268">
        <v>154</v>
      </c>
      <c r="J8" s="268">
        <v>122</v>
      </c>
      <c r="K8" s="268">
        <v>123</v>
      </c>
      <c r="L8" s="268">
        <v>117</v>
      </c>
      <c r="M8" s="268">
        <v>121</v>
      </c>
      <c r="N8" s="268">
        <v>121</v>
      </c>
    </row>
    <row r="9" spans="1:14" x14ac:dyDescent="0.3">
      <c r="B9" s="273" t="s">
        <v>43</v>
      </c>
      <c r="C9" s="274">
        <v>678</v>
      </c>
      <c r="D9" s="274">
        <v>647</v>
      </c>
      <c r="E9" s="274">
        <v>675</v>
      </c>
      <c r="F9" s="274">
        <v>754</v>
      </c>
      <c r="G9" s="274">
        <v>656</v>
      </c>
      <c r="H9" s="274">
        <v>679</v>
      </c>
      <c r="I9" s="274">
        <v>540</v>
      </c>
      <c r="J9" s="274">
        <v>408</v>
      </c>
      <c r="K9" s="274">
        <v>336</v>
      </c>
      <c r="L9" s="274">
        <v>358</v>
      </c>
      <c r="M9" s="274">
        <v>305</v>
      </c>
      <c r="N9" s="274">
        <v>306</v>
      </c>
    </row>
    <row r="11" spans="1:14" x14ac:dyDescent="0.3">
      <c r="B11" s="125" t="s">
        <v>445</v>
      </c>
    </row>
    <row r="12" spans="1:14" x14ac:dyDescent="0.3">
      <c r="B12" s="125" t="s">
        <v>446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B9E1D-EB9B-4D33-8C33-D10941FEFD15}">
  <dimension ref="A2:L17"/>
  <sheetViews>
    <sheetView showGridLines="0" workbookViewId="0">
      <selection activeCell="A2" sqref="A2"/>
    </sheetView>
  </sheetViews>
  <sheetFormatPr baseColWidth="10" defaultColWidth="11.44140625" defaultRowHeight="14.4" x14ac:dyDescent="0.3"/>
  <cols>
    <col min="1" max="1" width="11.44140625" style="98"/>
    <col min="2" max="2" width="18" style="98" customWidth="1"/>
    <col min="3" max="16384" width="11.44140625" style="98"/>
  </cols>
  <sheetData>
    <row r="2" spans="1:12" x14ac:dyDescent="0.3">
      <c r="A2" s="97" t="s">
        <v>283</v>
      </c>
    </row>
    <row r="3" spans="1:12" x14ac:dyDescent="0.3">
      <c r="B3" s="99" t="s">
        <v>587</v>
      </c>
      <c r="L3" s="101"/>
    </row>
    <row r="4" spans="1:12" x14ac:dyDescent="0.3">
      <c r="B4" s="100" t="s">
        <v>284</v>
      </c>
      <c r="L4" s="101"/>
    </row>
    <row r="5" spans="1:12" x14ac:dyDescent="0.3">
      <c r="B5" s="275"/>
      <c r="L5" s="101"/>
    </row>
    <row r="6" spans="1:12" x14ac:dyDescent="0.3">
      <c r="B6" s="159"/>
      <c r="C6" s="206">
        <v>2022</v>
      </c>
    </row>
    <row r="7" spans="1:12" x14ac:dyDescent="0.3">
      <c r="B7" s="159" t="s">
        <v>285</v>
      </c>
      <c r="C7" s="268">
        <v>3</v>
      </c>
    </row>
    <row r="8" spans="1:12" x14ac:dyDescent="0.3">
      <c r="B8" s="159" t="s">
        <v>286</v>
      </c>
      <c r="C8" s="268">
        <v>61</v>
      </c>
    </row>
    <row r="9" spans="1:12" x14ac:dyDescent="0.3">
      <c r="B9" s="159" t="s">
        <v>287</v>
      </c>
      <c r="C9" s="268">
        <v>14</v>
      </c>
    </row>
    <row r="10" spans="1:12" x14ac:dyDescent="0.3">
      <c r="B10" s="159" t="s">
        <v>4</v>
      </c>
      <c r="C10" s="268">
        <v>34</v>
      </c>
    </row>
    <row r="11" spans="1:12" x14ac:dyDescent="0.3">
      <c r="B11" s="159" t="s">
        <v>288</v>
      </c>
      <c r="C11" s="268">
        <v>42</v>
      </c>
    </row>
    <row r="12" spans="1:12" x14ac:dyDescent="0.3">
      <c r="B12" s="276" t="s">
        <v>289</v>
      </c>
      <c r="C12" s="277">
        <v>39</v>
      </c>
    </row>
    <row r="13" spans="1:12" x14ac:dyDescent="0.3">
      <c r="B13" s="276" t="s">
        <v>290</v>
      </c>
      <c r="C13" s="277">
        <v>3</v>
      </c>
    </row>
    <row r="14" spans="1:12" x14ac:dyDescent="0.3">
      <c r="B14" s="273" t="s">
        <v>43</v>
      </c>
      <c r="C14" s="274">
        <v>154</v>
      </c>
    </row>
    <row r="16" spans="1:12" x14ac:dyDescent="0.3">
      <c r="B16" s="125" t="s">
        <v>445</v>
      </c>
    </row>
    <row r="17" spans="2:2" x14ac:dyDescent="0.3">
      <c r="B17" s="125" t="s">
        <v>407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D13E6-B35A-4FC7-8ADD-7F5E0F4EC652}">
  <dimension ref="A2:P44"/>
  <sheetViews>
    <sheetView showGridLines="0" zoomScale="60" zoomScaleNormal="60" workbookViewId="0">
      <selection activeCell="A2" sqref="A2"/>
    </sheetView>
  </sheetViews>
  <sheetFormatPr baseColWidth="10" defaultColWidth="11.44140625" defaultRowHeight="14.4" x14ac:dyDescent="0.3"/>
  <cols>
    <col min="1" max="1" width="11.44140625" style="98"/>
    <col min="2" max="2" width="31" style="98" customWidth="1"/>
    <col min="3" max="4" width="17.6640625" style="98" customWidth="1"/>
    <col min="5" max="5" width="23" style="98" customWidth="1"/>
    <col min="6" max="7" width="19.33203125" style="98" customWidth="1"/>
    <col min="8" max="9" width="23" style="98" customWidth="1"/>
    <col min="10" max="16384" width="11.44140625" style="98"/>
  </cols>
  <sheetData>
    <row r="2" spans="1:16" x14ac:dyDescent="0.3">
      <c r="A2" s="97" t="s">
        <v>291</v>
      </c>
      <c r="K2" s="101"/>
    </row>
    <row r="3" spans="1:16" x14ac:dyDescent="0.3">
      <c r="B3" s="99" t="s">
        <v>590</v>
      </c>
      <c r="K3" s="101"/>
    </row>
    <row r="4" spans="1:16" x14ac:dyDescent="0.3">
      <c r="B4" s="100" t="s">
        <v>292</v>
      </c>
    </row>
    <row r="5" spans="1:16" x14ac:dyDescent="0.3">
      <c r="B5" s="100"/>
      <c r="P5" s="101"/>
    </row>
    <row r="6" spans="1:16" ht="19.5" customHeight="1" thickBot="1" x14ac:dyDescent="0.35">
      <c r="B6" s="100"/>
      <c r="C6" s="381" t="s">
        <v>293</v>
      </c>
      <c r="D6" s="381"/>
      <c r="E6" s="381"/>
      <c r="F6" s="381" t="s">
        <v>294</v>
      </c>
      <c r="G6" s="381"/>
      <c r="H6" s="382"/>
      <c r="P6" s="101"/>
    </row>
    <row r="7" spans="1:16" ht="29.4" thickTop="1" x14ac:dyDescent="0.3">
      <c r="B7" s="264" t="s">
        <v>128</v>
      </c>
      <c r="C7" s="278" t="s">
        <v>123</v>
      </c>
      <c r="D7" s="279" t="s">
        <v>295</v>
      </c>
      <c r="E7" s="279" t="s">
        <v>296</v>
      </c>
      <c r="F7" s="279" t="s">
        <v>123</v>
      </c>
      <c r="G7" s="279" t="s">
        <v>295</v>
      </c>
      <c r="H7" s="279" t="s">
        <v>296</v>
      </c>
    </row>
    <row r="8" spans="1:16" x14ac:dyDescent="0.3">
      <c r="B8" s="159" t="s">
        <v>52</v>
      </c>
      <c r="C8" s="265">
        <v>154</v>
      </c>
      <c r="D8" s="288">
        <v>13.63</v>
      </c>
      <c r="E8" s="280">
        <v>18.09</v>
      </c>
      <c r="F8" s="281">
        <v>72</v>
      </c>
      <c r="G8" s="280">
        <f>F8/666*100</f>
        <v>10.810810810810811</v>
      </c>
      <c r="H8" s="280">
        <v>8.4704018864526152</v>
      </c>
    </row>
    <row r="9" spans="1:16" x14ac:dyDescent="0.3">
      <c r="B9" s="159" t="s">
        <v>53</v>
      </c>
      <c r="C9" s="268">
        <v>23</v>
      </c>
      <c r="D9" s="289">
        <v>2.04</v>
      </c>
      <c r="E9" s="120">
        <v>2.82</v>
      </c>
      <c r="F9" s="282">
        <v>10</v>
      </c>
      <c r="G9" s="120">
        <f t="shared" ref="G9:G24" si="0">F9/666*100</f>
        <v>1.5015015015015014</v>
      </c>
      <c r="H9" s="120">
        <v>7.5396870275914845</v>
      </c>
    </row>
    <row r="10" spans="1:16" x14ac:dyDescent="0.3">
      <c r="B10" s="159" t="s">
        <v>54</v>
      </c>
      <c r="C10" s="269">
        <v>25</v>
      </c>
      <c r="D10" s="290">
        <v>2.21</v>
      </c>
      <c r="E10" s="283">
        <v>2.14</v>
      </c>
      <c r="F10" s="284">
        <v>13</v>
      </c>
      <c r="G10" s="283">
        <f t="shared" si="0"/>
        <v>1.9519519519519519</v>
      </c>
      <c r="H10" s="283">
        <v>12.939366130313351</v>
      </c>
    </row>
    <row r="11" spans="1:16" x14ac:dyDescent="0.3">
      <c r="B11" s="159" t="s">
        <v>55</v>
      </c>
      <c r="C11" s="268">
        <v>30</v>
      </c>
      <c r="D11" s="289">
        <v>2.65</v>
      </c>
      <c r="E11" s="120">
        <v>4.6399999999999997</v>
      </c>
      <c r="F11" s="282">
        <v>7</v>
      </c>
      <c r="G11" s="120">
        <f t="shared" si="0"/>
        <v>1.0510510510510511</v>
      </c>
      <c r="H11" s="120">
        <v>3.2143990382518077</v>
      </c>
    </row>
    <row r="12" spans="1:16" x14ac:dyDescent="0.3">
      <c r="B12" s="159" t="s">
        <v>56</v>
      </c>
      <c r="C12" s="268">
        <v>8</v>
      </c>
      <c r="D12" s="289">
        <v>0.71</v>
      </c>
      <c r="E12" s="120">
        <v>1.25</v>
      </c>
      <c r="F12" s="282">
        <v>7</v>
      </c>
      <c r="G12" s="120">
        <f t="shared" si="0"/>
        <v>1.0510510510510511</v>
      </c>
      <c r="H12" s="120">
        <v>11.957594951845058</v>
      </c>
    </row>
    <row r="13" spans="1:16" x14ac:dyDescent="0.3">
      <c r="B13" s="159" t="s">
        <v>68</v>
      </c>
      <c r="C13" s="268">
        <v>22</v>
      </c>
      <c r="D13" s="289">
        <v>1.95</v>
      </c>
      <c r="E13" s="120">
        <v>4.37</v>
      </c>
      <c r="F13" s="282">
        <v>10</v>
      </c>
      <c r="G13" s="120">
        <f t="shared" si="0"/>
        <v>1.5015015015015014</v>
      </c>
      <c r="H13" s="120">
        <v>4.8701425198507007</v>
      </c>
    </row>
    <row r="14" spans="1:16" x14ac:dyDescent="0.3">
      <c r="B14" s="159" t="s">
        <v>57</v>
      </c>
      <c r="C14" s="268">
        <v>68</v>
      </c>
      <c r="D14" s="289">
        <v>6.02</v>
      </c>
      <c r="E14" s="120">
        <v>5.05</v>
      </c>
      <c r="F14" s="282">
        <v>36</v>
      </c>
      <c r="G14" s="120">
        <f t="shared" si="0"/>
        <v>5.4054054054054053</v>
      </c>
      <c r="H14" s="120">
        <v>15.17297187942545</v>
      </c>
    </row>
    <row r="15" spans="1:16" x14ac:dyDescent="0.3">
      <c r="B15" s="159" t="s">
        <v>58</v>
      </c>
      <c r="C15" s="268">
        <v>162</v>
      </c>
      <c r="D15" s="289">
        <v>14.34</v>
      </c>
      <c r="E15" s="120">
        <v>16.59</v>
      </c>
      <c r="F15" s="282">
        <v>98</v>
      </c>
      <c r="G15" s="120">
        <f t="shared" si="0"/>
        <v>14.714714714714713</v>
      </c>
      <c r="H15" s="120">
        <v>12.576015920722849</v>
      </c>
    </row>
    <row r="16" spans="1:16" x14ac:dyDescent="0.3">
      <c r="B16" s="159" t="s">
        <v>59</v>
      </c>
      <c r="C16" s="268">
        <v>179</v>
      </c>
      <c r="D16" s="289">
        <v>15.84</v>
      </c>
      <c r="E16" s="120">
        <v>10.85</v>
      </c>
      <c r="F16" s="282">
        <v>118</v>
      </c>
      <c r="G16" s="120">
        <f t="shared" si="0"/>
        <v>17.717717717717719</v>
      </c>
      <c r="H16" s="120">
        <v>23.146481724969973</v>
      </c>
    </row>
    <row r="17" spans="2:9" x14ac:dyDescent="0.3">
      <c r="B17" s="159" t="s">
        <v>60</v>
      </c>
      <c r="C17" s="268">
        <v>8</v>
      </c>
      <c r="D17" s="289">
        <v>0.71</v>
      </c>
      <c r="E17" s="120">
        <v>2.25</v>
      </c>
      <c r="F17" s="282">
        <v>8</v>
      </c>
      <c r="G17" s="120">
        <f t="shared" si="0"/>
        <v>1.2012012012012012</v>
      </c>
      <c r="H17" s="120">
        <v>7.5845487572716861</v>
      </c>
    </row>
    <row r="18" spans="2:9" x14ac:dyDescent="0.3">
      <c r="B18" s="159" t="s">
        <v>61</v>
      </c>
      <c r="C18" s="268">
        <v>67</v>
      </c>
      <c r="D18" s="289">
        <v>5.93</v>
      </c>
      <c r="E18" s="120">
        <v>5.73</v>
      </c>
      <c r="F18" s="282">
        <v>25</v>
      </c>
      <c r="G18" s="120">
        <f t="shared" si="0"/>
        <v>3.7537537537537538</v>
      </c>
      <c r="H18" s="120">
        <v>9.2920775003865508</v>
      </c>
    </row>
    <row r="19" spans="2:9" x14ac:dyDescent="0.3">
      <c r="B19" s="159" t="s">
        <v>67</v>
      </c>
      <c r="C19" s="268">
        <v>13</v>
      </c>
      <c r="D19" s="289">
        <v>1.1499999999999999</v>
      </c>
      <c r="E19" s="120">
        <v>0.25</v>
      </c>
      <c r="F19" s="282">
        <v>4</v>
      </c>
      <c r="G19" s="120">
        <f t="shared" si="0"/>
        <v>0.60060060060060061</v>
      </c>
      <c r="H19" s="120">
        <v>3.3994555771893129</v>
      </c>
    </row>
    <row r="20" spans="2:9" x14ac:dyDescent="0.3">
      <c r="B20" s="159" t="s">
        <v>65</v>
      </c>
      <c r="C20" s="268">
        <v>8</v>
      </c>
      <c r="D20" s="289">
        <v>0.71</v>
      </c>
      <c r="E20" s="120">
        <v>0.68</v>
      </c>
      <c r="F20" s="282">
        <v>2</v>
      </c>
      <c r="G20" s="120">
        <f t="shared" si="0"/>
        <v>0.3003003003003003</v>
      </c>
      <c r="H20" s="120">
        <v>6.2521100871544144</v>
      </c>
    </row>
    <row r="21" spans="2:9" x14ac:dyDescent="0.3">
      <c r="B21" s="159" t="s">
        <v>62</v>
      </c>
      <c r="C21" s="268">
        <v>245</v>
      </c>
      <c r="D21" s="289">
        <v>21.68</v>
      </c>
      <c r="E21" s="120">
        <v>14.37</v>
      </c>
      <c r="F21" s="282">
        <v>139</v>
      </c>
      <c r="G21" s="120">
        <f t="shared" si="0"/>
        <v>20.870870870870871</v>
      </c>
      <c r="H21" s="120">
        <v>20.591567590116995</v>
      </c>
    </row>
    <row r="22" spans="2:9" x14ac:dyDescent="0.3">
      <c r="B22" s="159" t="s">
        <v>63</v>
      </c>
      <c r="C22" s="268">
        <v>30</v>
      </c>
      <c r="D22" s="289">
        <v>2.65</v>
      </c>
      <c r="E22" s="120">
        <v>3.26</v>
      </c>
      <c r="F22" s="282">
        <v>29</v>
      </c>
      <c r="G22" s="120">
        <f t="shared" si="0"/>
        <v>4.3543543543543537</v>
      </c>
      <c r="H22" s="120">
        <v>18.931011477415304</v>
      </c>
    </row>
    <row r="23" spans="2:9" x14ac:dyDescent="0.3">
      <c r="B23" s="159" t="s">
        <v>70</v>
      </c>
      <c r="C23" s="268">
        <v>36</v>
      </c>
      <c r="D23" s="289">
        <v>3.19</v>
      </c>
      <c r="E23" s="120">
        <v>1.41</v>
      </c>
      <c r="F23" s="282">
        <v>23</v>
      </c>
      <c r="G23" s="120">
        <f t="shared" si="0"/>
        <v>3.4534534534534531</v>
      </c>
      <c r="H23" s="120">
        <v>34.632451811954823</v>
      </c>
    </row>
    <row r="24" spans="2:9" x14ac:dyDescent="0.3">
      <c r="B24" s="159" t="s">
        <v>64</v>
      </c>
      <c r="C24" s="268">
        <v>51</v>
      </c>
      <c r="D24" s="289">
        <v>4.51</v>
      </c>
      <c r="E24" s="120">
        <v>0.47</v>
      </c>
      <c r="F24" s="282">
        <v>35</v>
      </c>
      <c r="G24" s="120">
        <f t="shared" si="0"/>
        <v>5.2552552552552552</v>
      </c>
      <c r="H24" s="120">
        <v>15.850200210671805</v>
      </c>
    </row>
    <row r="25" spans="2:9" x14ac:dyDescent="0.3">
      <c r="B25" s="159" t="s">
        <v>66</v>
      </c>
      <c r="C25" s="268">
        <v>1</v>
      </c>
      <c r="D25" s="289">
        <v>0.09</v>
      </c>
      <c r="E25" s="143">
        <v>0.36</v>
      </c>
      <c r="F25" s="291">
        <v>0</v>
      </c>
      <c r="G25" s="143" t="s">
        <v>46</v>
      </c>
      <c r="H25" s="120">
        <v>0</v>
      </c>
    </row>
    <row r="26" spans="2:9" x14ac:dyDescent="0.3">
      <c r="B26" s="159" t="s">
        <v>591</v>
      </c>
      <c r="C26" s="292">
        <v>0</v>
      </c>
      <c r="D26" s="293">
        <v>0</v>
      </c>
      <c r="E26" s="143">
        <v>0</v>
      </c>
      <c r="F26" s="291">
        <v>30</v>
      </c>
      <c r="G26" s="143"/>
      <c r="H26" s="120" t="s">
        <v>46</v>
      </c>
      <c r="I26" s="287"/>
    </row>
    <row r="27" spans="2:9" x14ac:dyDescent="0.3">
      <c r="B27" s="159" t="s">
        <v>43</v>
      </c>
      <c r="C27" s="271">
        <v>1130</v>
      </c>
      <c r="D27" s="294">
        <v>100</v>
      </c>
      <c r="E27" s="111">
        <v>27.202639850533629</v>
      </c>
      <c r="F27" s="286">
        <v>666</v>
      </c>
      <c r="G27" s="111">
        <v>100</v>
      </c>
      <c r="H27" s="111">
        <v>14.028311913828251</v>
      </c>
      <c r="I27" s="287"/>
    </row>
    <row r="28" spans="2:9" x14ac:dyDescent="0.3">
      <c r="I28" s="287"/>
    </row>
    <row r="29" spans="2:9" x14ac:dyDescent="0.3">
      <c r="I29" s="287"/>
    </row>
    <row r="30" spans="2:9" x14ac:dyDescent="0.3">
      <c r="I30" s="287"/>
    </row>
    <row r="31" spans="2:9" x14ac:dyDescent="0.3">
      <c r="B31" s="125" t="s">
        <v>445</v>
      </c>
      <c r="I31" s="287"/>
    </row>
    <row r="32" spans="2:9" x14ac:dyDescent="0.3">
      <c r="B32" s="125" t="s">
        <v>447</v>
      </c>
      <c r="I32" s="287"/>
    </row>
    <row r="33" spans="9:9" x14ac:dyDescent="0.3">
      <c r="I33" s="287"/>
    </row>
    <row r="34" spans="9:9" x14ac:dyDescent="0.3">
      <c r="I34" s="287"/>
    </row>
    <row r="35" spans="9:9" x14ac:dyDescent="0.3">
      <c r="I35" s="287"/>
    </row>
    <row r="36" spans="9:9" x14ac:dyDescent="0.3">
      <c r="I36" s="287"/>
    </row>
    <row r="37" spans="9:9" x14ac:dyDescent="0.3">
      <c r="I37" s="287"/>
    </row>
    <row r="38" spans="9:9" x14ac:dyDescent="0.3">
      <c r="I38" s="287"/>
    </row>
    <row r="39" spans="9:9" x14ac:dyDescent="0.3">
      <c r="I39" s="287"/>
    </row>
    <row r="40" spans="9:9" x14ac:dyDescent="0.3">
      <c r="I40" s="287"/>
    </row>
    <row r="41" spans="9:9" x14ac:dyDescent="0.3">
      <c r="I41" s="287"/>
    </row>
    <row r="42" spans="9:9" x14ac:dyDescent="0.3">
      <c r="I42" s="287"/>
    </row>
    <row r="43" spans="9:9" x14ac:dyDescent="0.3">
      <c r="I43" s="287"/>
    </row>
    <row r="44" spans="9:9" x14ac:dyDescent="0.3">
      <c r="I44" s="287"/>
    </row>
  </sheetData>
  <mergeCells count="2">
    <mergeCell ref="C6:E6"/>
    <mergeCell ref="F6:H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3589-659F-4A62-A365-78F6BCC6CFD2}">
  <dimension ref="A2:K30"/>
  <sheetViews>
    <sheetView showGridLines="0" zoomScale="60" zoomScaleNormal="60" workbookViewId="0">
      <selection activeCell="A2" sqref="A2"/>
    </sheetView>
  </sheetViews>
  <sheetFormatPr baseColWidth="10" defaultColWidth="11.44140625" defaultRowHeight="14.4" x14ac:dyDescent="0.3"/>
  <cols>
    <col min="1" max="1" width="11.44140625" style="98"/>
    <col min="2" max="2" width="52.109375" style="98" customWidth="1"/>
    <col min="3" max="3" width="11.44140625" style="98"/>
    <col min="4" max="4" width="17.109375" style="98" customWidth="1"/>
    <col min="5" max="5" width="17.5546875" style="98" customWidth="1"/>
    <col min="6" max="16384" width="11.44140625" style="98"/>
  </cols>
  <sheetData>
    <row r="2" spans="1:11" x14ac:dyDescent="0.3">
      <c r="A2" s="97" t="s">
        <v>297</v>
      </c>
      <c r="K2" s="101"/>
    </row>
    <row r="3" spans="1:11" x14ac:dyDescent="0.3">
      <c r="B3" s="99" t="s">
        <v>589</v>
      </c>
      <c r="K3" s="101"/>
    </row>
    <row r="4" spans="1:11" x14ac:dyDescent="0.3">
      <c r="K4" s="101"/>
    </row>
    <row r="5" spans="1:11" ht="28.8" x14ac:dyDescent="0.3">
      <c r="B5" s="295" t="s">
        <v>235</v>
      </c>
      <c r="C5" s="296" t="s">
        <v>2</v>
      </c>
      <c r="D5" s="296" t="s">
        <v>298</v>
      </c>
      <c r="E5" s="297" t="s">
        <v>299</v>
      </c>
    </row>
    <row r="6" spans="1:11" x14ac:dyDescent="0.3">
      <c r="B6" s="159" t="s">
        <v>300</v>
      </c>
      <c r="C6" s="265">
        <v>1655</v>
      </c>
      <c r="D6" s="265">
        <v>1648</v>
      </c>
      <c r="E6" s="298">
        <v>7</v>
      </c>
    </row>
    <row r="7" spans="1:11" x14ac:dyDescent="0.3">
      <c r="B7" s="159" t="s">
        <v>301</v>
      </c>
      <c r="C7" s="299">
        <v>267</v>
      </c>
      <c r="D7" s="299">
        <v>258</v>
      </c>
      <c r="E7" s="300">
        <v>9</v>
      </c>
    </row>
    <row r="8" spans="1:11" x14ac:dyDescent="0.3">
      <c r="B8" s="159" t="s">
        <v>400</v>
      </c>
      <c r="C8" s="301">
        <v>144</v>
      </c>
      <c r="D8" s="301">
        <v>144</v>
      </c>
      <c r="E8" s="302">
        <v>0</v>
      </c>
    </row>
    <row r="9" spans="1:11" x14ac:dyDescent="0.3">
      <c r="B9" s="303" t="s">
        <v>67</v>
      </c>
      <c r="C9" s="299">
        <v>108</v>
      </c>
      <c r="D9" s="299">
        <v>108</v>
      </c>
      <c r="E9" s="300">
        <v>0</v>
      </c>
    </row>
    <row r="10" spans="1:11" x14ac:dyDescent="0.3">
      <c r="B10" s="159" t="s">
        <v>302</v>
      </c>
      <c r="C10" s="299">
        <v>184</v>
      </c>
      <c r="D10" s="299">
        <v>184</v>
      </c>
      <c r="E10" s="300">
        <v>0</v>
      </c>
    </row>
    <row r="11" spans="1:11" x14ac:dyDescent="0.3">
      <c r="B11" s="159" t="s">
        <v>303</v>
      </c>
      <c r="C11" s="299">
        <v>86</v>
      </c>
      <c r="D11" s="299">
        <v>86</v>
      </c>
      <c r="E11" s="300">
        <v>0</v>
      </c>
    </row>
    <row r="12" spans="1:11" x14ac:dyDescent="0.3">
      <c r="B12" s="159" t="s">
        <v>304</v>
      </c>
      <c r="C12" s="299">
        <v>197</v>
      </c>
      <c r="D12" s="299">
        <v>197</v>
      </c>
      <c r="E12" s="300">
        <v>0</v>
      </c>
    </row>
    <row r="13" spans="1:11" x14ac:dyDescent="0.3">
      <c r="B13" s="159" t="s">
        <v>305</v>
      </c>
      <c r="C13" s="299">
        <v>563</v>
      </c>
      <c r="D13" s="299">
        <v>542</v>
      </c>
      <c r="E13" s="300">
        <v>21</v>
      </c>
    </row>
    <row r="14" spans="1:11" x14ac:dyDescent="0.3">
      <c r="B14" s="159" t="s">
        <v>306</v>
      </c>
      <c r="C14" s="299">
        <v>2502</v>
      </c>
      <c r="D14" s="299">
        <v>2352</v>
      </c>
      <c r="E14" s="300">
        <v>150</v>
      </c>
    </row>
    <row r="15" spans="1:11" x14ac:dyDescent="0.3">
      <c r="B15" s="159" t="s">
        <v>487</v>
      </c>
      <c r="C15" s="299">
        <v>1204</v>
      </c>
      <c r="D15" s="299">
        <v>1178</v>
      </c>
      <c r="E15" s="300">
        <v>26</v>
      </c>
    </row>
    <row r="16" spans="1:11" x14ac:dyDescent="0.3">
      <c r="B16" s="159" t="s">
        <v>307</v>
      </c>
      <c r="C16" s="299">
        <v>175</v>
      </c>
      <c r="D16" s="299">
        <v>175</v>
      </c>
      <c r="E16" s="300">
        <v>0</v>
      </c>
    </row>
    <row r="17" spans="2:5" x14ac:dyDescent="0.3">
      <c r="B17" s="159" t="s">
        <v>308</v>
      </c>
      <c r="C17" s="299">
        <v>124</v>
      </c>
      <c r="D17" s="299">
        <v>124</v>
      </c>
      <c r="E17" s="300">
        <v>0</v>
      </c>
    </row>
    <row r="18" spans="2:5" x14ac:dyDescent="0.3">
      <c r="B18" s="159" t="s">
        <v>309</v>
      </c>
      <c r="C18" s="299">
        <v>619</v>
      </c>
      <c r="D18" s="299">
        <v>619</v>
      </c>
      <c r="E18" s="300">
        <v>0</v>
      </c>
    </row>
    <row r="19" spans="2:5" x14ac:dyDescent="0.3">
      <c r="B19" s="159" t="s">
        <v>401</v>
      </c>
      <c r="C19" s="299">
        <v>2154</v>
      </c>
      <c r="D19" s="299">
        <v>2027</v>
      </c>
      <c r="E19" s="300">
        <v>127</v>
      </c>
    </row>
    <row r="20" spans="2:5" x14ac:dyDescent="0.3">
      <c r="B20" s="159" t="s">
        <v>402</v>
      </c>
      <c r="C20" s="299">
        <v>392</v>
      </c>
      <c r="D20" s="299">
        <v>322</v>
      </c>
      <c r="E20" s="300">
        <v>70</v>
      </c>
    </row>
    <row r="21" spans="2:5" x14ac:dyDescent="0.3">
      <c r="B21" s="159" t="s">
        <v>403</v>
      </c>
      <c r="C21" s="299">
        <v>261</v>
      </c>
      <c r="D21" s="299">
        <v>61</v>
      </c>
      <c r="E21" s="300">
        <v>200</v>
      </c>
    </row>
    <row r="22" spans="2:5" x14ac:dyDescent="0.3">
      <c r="B22" s="159" t="s">
        <v>310</v>
      </c>
      <c r="C22" s="299">
        <v>576</v>
      </c>
      <c r="D22" s="299">
        <v>486</v>
      </c>
      <c r="E22" s="300">
        <v>90</v>
      </c>
    </row>
    <row r="23" spans="2:5" x14ac:dyDescent="0.3">
      <c r="B23" s="159" t="s">
        <v>404</v>
      </c>
      <c r="C23" s="299">
        <v>48</v>
      </c>
      <c r="D23" s="299">
        <v>36</v>
      </c>
      <c r="E23" s="300">
        <v>12</v>
      </c>
    </row>
    <row r="24" spans="2:5" x14ac:dyDescent="0.3">
      <c r="B24" s="273" t="s">
        <v>311</v>
      </c>
      <c r="C24" s="304">
        <v>11048</v>
      </c>
      <c r="D24" s="304">
        <v>10372</v>
      </c>
      <c r="E24" s="305">
        <v>676</v>
      </c>
    </row>
    <row r="25" spans="2:5" x14ac:dyDescent="0.3">
      <c r="B25" s="273" t="s">
        <v>312</v>
      </c>
      <c r="C25" s="304">
        <v>204</v>
      </c>
      <c r="D25" s="304">
        <v>168</v>
      </c>
      <c r="E25" s="305">
        <v>36</v>
      </c>
    </row>
    <row r="26" spans="2:5" x14ac:dyDescent="0.3">
      <c r="B26" s="273" t="s">
        <v>488</v>
      </c>
      <c r="C26" s="304">
        <v>7</v>
      </c>
      <c r="D26" s="304">
        <v>7</v>
      </c>
      <c r="E26" s="305">
        <v>0</v>
      </c>
    </row>
    <row r="27" spans="2:5" x14ac:dyDescent="0.3">
      <c r="B27" s="273" t="s">
        <v>313</v>
      </c>
      <c r="C27" s="306">
        <v>11259</v>
      </c>
      <c r="D27" s="306">
        <v>10547</v>
      </c>
      <c r="E27" s="307">
        <v>712</v>
      </c>
    </row>
    <row r="29" spans="2:5" x14ac:dyDescent="0.3">
      <c r="B29" s="125" t="s">
        <v>448</v>
      </c>
    </row>
    <row r="30" spans="2:5" x14ac:dyDescent="0.3">
      <c r="B30" s="125" t="s">
        <v>449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9712-2E92-47F2-B047-00DA7B0F8FBE}">
  <sheetPr codeName="Hoja6"/>
  <dimension ref="A2:O35"/>
  <sheetViews>
    <sheetView showGridLines="0" zoomScaleNormal="100" workbookViewId="0">
      <selection activeCell="B20" sqref="B20:B21"/>
    </sheetView>
  </sheetViews>
  <sheetFormatPr baseColWidth="10" defaultColWidth="11.44140625" defaultRowHeight="14.4" x14ac:dyDescent="0.3"/>
  <cols>
    <col min="1" max="1" width="7.6640625" style="98" customWidth="1"/>
    <col min="2" max="3" width="11.44140625" style="98" customWidth="1"/>
    <col min="4" max="10" width="11.5546875" style="98" bestFit="1" customWidth="1"/>
    <col min="11" max="11" width="12.5546875" style="98" bestFit="1" customWidth="1"/>
    <col min="12" max="12" width="11.5546875" style="98" bestFit="1" customWidth="1"/>
    <col min="13" max="16384" width="11.44140625" style="98"/>
  </cols>
  <sheetData>
    <row r="2" spans="1:15" x14ac:dyDescent="0.3">
      <c r="A2" s="97" t="s">
        <v>9</v>
      </c>
      <c r="O2" s="101"/>
    </row>
    <row r="3" spans="1:15" x14ac:dyDescent="0.3">
      <c r="B3" s="141" t="s">
        <v>497</v>
      </c>
      <c r="O3" s="101"/>
    </row>
    <row r="4" spans="1:15" x14ac:dyDescent="0.3">
      <c r="B4" s="100" t="s">
        <v>40</v>
      </c>
    </row>
    <row r="5" spans="1:15" ht="15" thickBot="1" x14ac:dyDescent="0.35">
      <c r="B5" s="100"/>
    </row>
    <row r="6" spans="1:15" ht="29.4" thickTop="1" x14ac:dyDescent="0.3">
      <c r="B6" s="103" t="s">
        <v>129</v>
      </c>
      <c r="C6" s="127" t="s">
        <v>37</v>
      </c>
      <c r="D6" s="127" t="s">
        <v>3</v>
      </c>
      <c r="E6" s="127" t="s">
        <v>44</v>
      </c>
      <c r="F6" s="128" t="s">
        <v>43</v>
      </c>
    </row>
    <row r="7" spans="1:15" x14ac:dyDescent="0.3">
      <c r="B7" s="106">
        <v>2011</v>
      </c>
      <c r="C7" s="120">
        <v>0.23400152869571647</v>
      </c>
      <c r="D7" s="120">
        <v>0.48765083833226003</v>
      </c>
      <c r="E7" s="120">
        <v>0.41147742680444988</v>
      </c>
      <c r="F7" s="121">
        <v>1.1338630175146571</v>
      </c>
      <c r="H7" s="145"/>
    </row>
    <row r="8" spans="1:15" x14ac:dyDescent="0.3">
      <c r="B8" s="106">
        <v>2012</v>
      </c>
      <c r="C8" s="120">
        <v>0.22372667268942709</v>
      </c>
      <c r="D8" s="120">
        <v>0.44267854008174362</v>
      </c>
      <c r="E8" s="120">
        <v>0.39</v>
      </c>
      <c r="F8" s="121">
        <v>1.0453872005560862</v>
      </c>
      <c r="H8" s="145"/>
    </row>
    <row r="9" spans="1:15" x14ac:dyDescent="0.3">
      <c r="B9" s="106">
        <v>2013</v>
      </c>
      <c r="C9" s="120">
        <v>0.21566149093905207</v>
      </c>
      <c r="D9" s="120">
        <v>0.44317169764506559</v>
      </c>
      <c r="E9" s="120">
        <v>0.38110183911745782</v>
      </c>
      <c r="F9" s="121">
        <v>1.041371171327093</v>
      </c>
      <c r="H9" s="145"/>
    </row>
    <row r="10" spans="1:15" x14ac:dyDescent="0.3">
      <c r="B10" s="106">
        <v>2014</v>
      </c>
      <c r="C10" s="120">
        <v>0.21347221845359915</v>
      </c>
      <c r="D10" s="120">
        <v>0.44540408388109315</v>
      </c>
      <c r="E10" s="120">
        <v>0.37400438810042236</v>
      </c>
      <c r="F10" s="121">
        <v>1.0343697131094369</v>
      </c>
      <c r="H10" s="145"/>
    </row>
    <row r="11" spans="1:15" x14ac:dyDescent="0.3">
      <c r="B11" s="106">
        <v>2015</v>
      </c>
      <c r="C11" s="120">
        <v>0.21968226945807443</v>
      </c>
      <c r="D11" s="120">
        <v>0.44883695565106074</v>
      </c>
      <c r="E11" s="120">
        <v>0.3487641213601011</v>
      </c>
      <c r="F11" s="121">
        <v>1.0183165254607098</v>
      </c>
      <c r="H11" s="145"/>
    </row>
    <row r="12" spans="1:15" x14ac:dyDescent="0.3">
      <c r="B12" s="106">
        <v>2016</v>
      </c>
      <c r="C12" s="120">
        <v>0.18612206862591457</v>
      </c>
      <c r="D12" s="120">
        <v>0.38999952427336393</v>
      </c>
      <c r="E12" s="120">
        <v>0.33795719911096844</v>
      </c>
      <c r="F12" s="121">
        <v>0.91588659364014702</v>
      </c>
      <c r="H12" s="145"/>
    </row>
    <row r="13" spans="1:15" x14ac:dyDescent="0.3">
      <c r="B13" s="106">
        <v>2017</v>
      </c>
      <c r="C13" s="120">
        <v>0.17644541482300494</v>
      </c>
      <c r="D13" s="120">
        <v>0.39685118260759605</v>
      </c>
      <c r="E13" s="120">
        <v>0.34061265199053076</v>
      </c>
      <c r="F13" s="121">
        <v>0.91531151405278222</v>
      </c>
      <c r="H13" s="145"/>
    </row>
    <row r="14" spans="1:15" x14ac:dyDescent="0.3">
      <c r="B14" s="106">
        <v>2018</v>
      </c>
      <c r="C14" s="143">
        <v>0.17605267269546998</v>
      </c>
      <c r="D14" s="143">
        <v>0.40130600939040562</v>
      </c>
      <c r="E14" s="143">
        <v>0.34198218752551024</v>
      </c>
      <c r="F14" s="144">
        <v>0.92105607870851114</v>
      </c>
      <c r="H14" s="145"/>
    </row>
    <row r="15" spans="1:15" x14ac:dyDescent="0.3">
      <c r="B15" s="106">
        <v>2019</v>
      </c>
      <c r="C15" s="143">
        <v>0.17935178541690153</v>
      </c>
      <c r="D15" s="143">
        <v>0.40855632810910858</v>
      </c>
      <c r="E15" s="143">
        <v>0.33843598511139622</v>
      </c>
      <c r="F15" s="144">
        <v>0.92634408331814821</v>
      </c>
      <c r="I15" s="145"/>
    </row>
    <row r="16" spans="1:15" x14ac:dyDescent="0.3">
      <c r="B16" s="106">
        <v>2020</v>
      </c>
      <c r="C16" s="143">
        <v>0.20547643612435376</v>
      </c>
      <c r="D16" s="143">
        <v>0.48901833122040977</v>
      </c>
      <c r="E16" s="143">
        <v>0.39876026708658102</v>
      </c>
      <c r="F16" s="144">
        <v>1.0932546897755704</v>
      </c>
      <c r="I16" s="145"/>
    </row>
    <row r="17" spans="2:12" x14ac:dyDescent="0.3">
      <c r="B17" s="106">
        <v>2021</v>
      </c>
      <c r="C17" s="143">
        <v>0.20513727621196473</v>
      </c>
      <c r="D17" s="143">
        <v>0.48348938648051831</v>
      </c>
      <c r="E17" s="143">
        <v>0.37060176850425131</v>
      </c>
      <c r="F17" s="144">
        <v>1.059227809102997</v>
      </c>
      <c r="H17" s="145"/>
    </row>
    <row r="18" spans="2:12" x14ac:dyDescent="0.3">
      <c r="B18" s="106">
        <v>2022</v>
      </c>
      <c r="C18" s="146">
        <v>0.22</v>
      </c>
      <c r="D18" s="146">
        <v>0.45</v>
      </c>
      <c r="E18" s="146">
        <v>0.38</v>
      </c>
      <c r="F18" s="147">
        <v>1.05</v>
      </c>
    </row>
    <row r="20" spans="2:12" x14ac:dyDescent="0.3">
      <c r="B20" s="125" t="s">
        <v>498</v>
      </c>
    </row>
    <row r="21" spans="2:12" x14ac:dyDescent="0.3">
      <c r="B21" s="125" t="s">
        <v>407</v>
      </c>
    </row>
    <row r="24" spans="2:12" x14ac:dyDescent="0.3"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</row>
    <row r="25" spans="2:12" x14ac:dyDescent="0.3">
      <c r="B25" s="135"/>
      <c r="C25" s="139"/>
      <c r="D25" s="140"/>
      <c r="E25" s="139"/>
      <c r="F25" s="140"/>
      <c r="G25" s="139"/>
      <c r="H25" s="140"/>
      <c r="I25" s="139"/>
      <c r="J25" s="140"/>
      <c r="K25" s="139"/>
      <c r="L25" s="140"/>
    </row>
    <row r="26" spans="2:12" x14ac:dyDescent="0.3">
      <c r="B26" s="135"/>
      <c r="C26" s="139"/>
      <c r="D26" s="140"/>
      <c r="E26" s="139"/>
      <c r="F26" s="140"/>
      <c r="G26" s="139"/>
      <c r="H26" s="140"/>
      <c r="I26" s="139"/>
      <c r="J26" s="140"/>
      <c r="K26" s="139"/>
      <c r="L26" s="140"/>
    </row>
    <row r="27" spans="2:12" x14ac:dyDescent="0.3">
      <c r="B27" s="135"/>
      <c r="C27" s="139"/>
      <c r="D27" s="140"/>
      <c r="E27" s="139"/>
      <c r="F27" s="140"/>
      <c r="G27" s="139"/>
      <c r="H27" s="140"/>
      <c r="I27" s="139"/>
      <c r="J27" s="140"/>
      <c r="K27" s="139"/>
      <c r="L27" s="140"/>
    </row>
    <row r="28" spans="2:12" x14ac:dyDescent="0.3">
      <c r="B28" s="135"/>
      <c r="C28" s="139"/>
      <c r="D28" s="140"/>
      <c r="E28" s="139"/>
      <c r="F28" s="140"/>
      <c r="G28" s="139"/>
      <c r="H28" s="140"/>
      <c r="I28" s="139"/>
      <c r="J28" s="140"/>
      <c r="K28" s="139"/>
      <c r="L28" s="140"/>
    </row>
    <row r="29" spans="2:12" x14ac:dyDescent="0.3">
      <c r="B29" s="135"/>
      <c r="C29" s="139"/>
      <c r="D29" s="140"/>
      <c r="E29" s="139"/>
      <c r="F29" s="140"/>
      <c r="G29" s="139"/>
      <c r="H29" s="140"/>
      <c r="I29" s="139"/>
      <c r="J29" s="140"/>
      <c r="K29" s="139"/>
      <c r="L29" s="140"/>
    </row>
    <row r="30" spans="2:12" x14ac:dyDescent="0.3">
      <c r="B30" s="135"/>
      <c r="C30" s="139"/>
      <c r="D30" s="140"/>
      <c r="E30" s="139"/>
      <c r="F30" s="140"/>
      <c r="G30" s="139"/>
      <c r="H30" s="140"/>
      <c r="I30" s="139"/>
      <c r="J30" s="140"/>
      <c r="K30" s="139"/>
      <c r="L30" s="140"/>
    </row>
    <row r="31" spans="2:12" x14ac:dyDescent="0.3">
      <c r="B31" s="135"/>
      <c r="C31" s="139"/>
      <c r="D31" s="140"/>
      <c r="E31" s="139"/>
      <c r="F31" s="140"/>
      <c r="G31" s="139"/>
      <c r="H31" s="140"/>
      <c r="I31" s="139"/>
      <c r="J31" s="140"/>
      <c r="K31" s="139"/>
      <c r="L31" s="140"/>
    </row>
    <row r="32" spans="2:12" x14ac:dyDescent="0.3">
      <c r="B32" s="135"/>
      <c r="C32" s="139"/>
      <c r="D32" s="140"/>
      <c r="E32" s="139"/>
      <c r="F32" s="140"/>
      <c r="G32" s="139"/>
      <c r="H32" s="140"/>
      <c r="I32" s="139"/>
      <c r="J32" s="140"/>
      <c r="K32" s="139"/>
      <c r="L32" s="140"/>
    </row>
    <row r="33" spans="2:12" x14ac:dyDescent="0.3">
      <c r="B33" s="135"/>
      <c r="C33" s="139"/>
      <c r="D33" s="140"/>
      <c r="E33" s="139"/>
      <c r="F33" s="140"/>
      <c r="G33" s="139"/>
      <c r="H33" s="140"/>
      <c r="I33" s="139"/>
      <c r="J33" s="140"/>
      <c r="K33" s="139"/>
      <c r="L33" s="140"/>
    </row>
    <row r="34" spans="2:12" x14ac:dyDescent="0.3">
      <c r="B34" s="135"/>
      <c r="C34" s="139"/>
      <c r="D34" s="140"/>
      <c r="E34" s="139"/>
      <c r="F34" s="140"/>
      <c r="G34" s="139"/>
      <c r="H34" s="140"/>
      <c r="I34" s="139"/>
      <c r="J34" s="140"/>
      <c r="K34" s="139"/>
      <c r="L34" s="140"/>
    </row>
    <row r="35" spans="2:12" x14ac:dyDescent="0.3">
      <c r="B35" s="135"/>
      <c r="C35" s="139"/>
      <c r="D35" s="140"/>
      <c r="E35" s="139"/>
      <c r="F35" s="140"/>
      <c r="G35" s="139"/>
      <c r="H35" s="140"/>
      <c r="I35" s="139"/>
      <c r="J35" s="140"/>
      <c r="K35" s="139"/>
      <c r="L35" s="140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58AE-A7B7-48CF-927A-F63EABEB5D24}">
  <dimension ref="A2:H24"/>
  <sheetViews>
    <sheetView showGridLines="0" zoomScale="70" zoomScaleNormal="70" workbookViewId="0">
      <selection activeCell="B16" sqref="B16"/>
    </sheetView>
  </sheetViews>
  <sheetFormatPr baseColWidth="10" defaultColWidth="11.44140625" defaultRowHeight="14.4" x14ac:dyDescent="0.3"/>
  <cols>
    <col min="1" max="1" width="7.6640625" style="98" customWidth="1"/>
    <col min="2" max="2" width="46.33203125" style="98" bestFit="1" customWidth="1"/>
    <col min="3" max="3" width="18" style="98" customWidth="1"/>
    <col min="4" max="4" width="10.88671875" style="98" bestFit="1" customWidth="1"/>
    <col min="5" max="5" width="17.44140625" style="98" customWidth="1"/>
    <col min="6" max="6" width="22.88671875" style="98" customWidth="1"/>
    <col min="7" max="16384" width="11.44140625" style="98"/>
  </cols>
  <sheetData>
    <row r="2" spans="1:8" x14ac:dyDescent="0.3">
      <c r="A2" s="97" t="s">
        <v>353</v>
      </c>
    </row>
    <row r="3" spans="1:8" x14ac:dyDescent="0.3">
      <c r="B3" s="99" t="s">
        <v>242</v>
      </c>
    </row>
    <row r="4" spans="1:8" x14ac:dyDescent="0.3">
      <c r="B4" s="100" t="s">
        <v>248</v>
      </c>
    </row>
    <row r="5" spans="1:8" x14ac:dyDescent="0.3">
      <c r="H5" s="101"/>
    </row>
    <row r="6" spans="1:8" ht="18.75" customHeight="1" x14ac:dyDescent="0.3">
      <c r="A6" s="164"/>
      <c r="B6" s="308" t="s">
        <v>129</v>
      </c>
      <c r="C6" s="309" t="s">
        <v>249</v>
      </c>
      <c r="H6" s="259"/>
    </row>
    <row r="7" spans="1:8" x14ac:dyDescent="0.3">
      <c r="A7" s="164"/>
      <c r="B7" s="106" t="s">
        <v>243</v>
      </c>
      <c r="C7" s="107">
        <v>3.2</v>
      </c>
    </row>
    <row r="8" spans="1:8" x14ac:dyDescent="0.3">
      <c r="A8" s="164"/>
      <c r="B8" s="106" t="s">
        <v>244</v>
      </c>
      <c r="C8" s="107">
        <v>3.7</v>
      </c>
    </row>
    <row r="9" spans="1:8" x14ac:dyDescent="0.3">
      <c r="A9" s="164"/>
      <c r="B9" s="106" t="s">
        <v>245</v>
      </c>
      <c r="C9" s="107">
        <v>4.9000000000000004</v>
      </c>
    </row>
    <row r="10" spans="1:8" x14ac:dyDescent="0.3">
      <c r="A10" s="164"/>
      <c r="B10" s="106" t="s">
        <v>246</v>
      </c>
      <c r="C10" s="107">
        <v>5.6</v>
      </c>
    </row>
    <row r="11" spans="1:8" x14ac:dyDescent="0.3">
      <c r="A11" s="164"/>
      <c r="B11" s="106" t="s">
        <v>247</v>
      </c>
      <c r="C11" s="107">
        <v>6.2</v>
      </c>
    </row>
    <row r="12" spans="1:8" x14ac:dyDescent="0.3">
      <c r="A12" s="164"/>
      <c r="B12" s="191" t="s">
        <v>489</v>
      </c>
      <c r="C12" s="107">
        <v>6.32</v>
      </c>
    </row>
    <row r="13" spans="1:8" x14ac:dyDescent="0.3">
      <c r="A13" s="164"/>
      <c r="B13" s="191" t="s">
        <v>592</v>
      </c>
      <c r="C13" s="112">
        <v>4.8899999999999997</v>
      </c>
    </row>
    <row r="14" spans="1:8" x14ac:dyDescent="0.3">
      <c r="A14" s="164"/>
    </row>
    <row r="15" spans="1:8" x14ac:dyDescent="0.3">
      <c r="A15" s="164"/>
      <c r="B15" s="125" t="s">
        <v>622</v>
      </c>
    </row>
    <row r="16" spans="1:8" x14ac:dyDescent="0.3">
      <c r="A16" s="164"/>
      <c r="B16" s="125" t="s">
        <v>407</v>
      </c>
    </row>
    <row r="17" spans="1:1" x14ac:dyDescent="0.3">
      <c r="A17" s="164"/>
    </row>
    <row r="18" spans="1:1" x14ac:dyDescent="0.3">
      <c r="A18" s="164"/>
    </row>
    <row r="19" spans="1:1" x14ac:dyDescent="0.3">
      <c r="A19" s="164"/>
    </row>
    <row r="20" spans="1:1" x14ac:dyDescent="0.3">
      <c r="A20" s="164"/>
    </row>
    <row r="21" spans="1:1" x14ac:dyDescent="0.3">
      <c r="A21" s="164"/>
    </row>
    <row r="22" spans="1:1" x14ac:dyDescent="0.3">
      <c r="A22" s="164"/>
    </row>
    <row r="23" spans="1:1" x14ac:dyDescent="0.3">
      <c r="A23" s="164"/>
    </row>
    <row r="24" spans="1:1" x14ac:dyDescent="0.3">
      <c r="A24" s="172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3E530-00FA-44FB-94FE-D0850F9A6A43}">
  <dimension ref="A2:H21"/>
  <sheetViews>
    <sheetView showGridLines="0" zoomScale="110" zoomScaleNormal="110" workbookViewId="0">
      <selection activeCell="B14" sqref="B14"/>
    </sheetView>
  </sheetViews>
  <sheetFormatPr baseColWidth="10" defaultColWidth="11.44140625" defaultRowHeight="14.4" x14ac:dyDescent="0.3"/>
  <cols>
    <col min="1" max="1" width="7.6640625" style="98" customWidth="1"/>
    <col min="2" max="2" width="27.44140625" style="98" customWidth="1"/>
    <col min="3" max="3" width="29.33203125" style="98" customWidth="1"/>
    <col min="4" max="4" width="10.88671875" style="98" bestFit="1" customWidth="1"/>
    <col min="5" max="5" width="17.44140625" style="98" customWidth="1"/>
    <col min="6" max="6" width="22.88671875" style="98" customWidth="1"/>
    <col min="7" max="13" width="11.44140625" style="98"/>
    <col min="14" max="14" width="18.88671875" style="98" bestFit="1" customWidth="1"/>
    <col min="15" max="16384" width="11.44140625" style="98"/>
  </cols>
  <sheetData>
    <row r="2" spans="1:8" x14ac:dyDescent="0.3">
      <c r="A2" s="97" t="s">
        <v>354</v>
      </c>
    </row>
    <row r="3" spans="1:8" x14ac:dyDescent="0.3">
      <c r="B3" s="99" t="s">
        <v>593</v>
      </c>
    </row>
    <row r="4" spans="1:8" x14ac:dyDescent="0.3">
      <c r="B4" s="100" t="s">
        <v>248</v>
      </c>
    </row>
    <row r="5" spans="1:8" x14ac:dyDescent="0.3">
      <c r="H5" s="101"/>
    </row>
    <row r="6" spans="1:8" ht="46.5" customHeight="1" x14ac:dyDescent="0.3">
      <c r="A6" s="164"/>
      <c r="B6" s="152"/>
      <c r="C6" s="309" t="s">
        <v>594</v>
      </c>
      <c r="H6" s="259"/>
    </row>
    <row r="7" spans="1:8" x14ac:dyDescent="0.3">
      <c r="A7" s="164"/>
      <c r="B7" s="159" t="s">
        <v>250</v>
      </c>
      <c r="C7" s="311">
        <v>0.36667374789234281</v>
      </c>
    </row>
    <row r="8" spans="1:8" x14ac:dyDescent="0.3">
      <c r="A8" s="164"/>
      <c r="B8" s="159" t="s">
        <v>251</v>
      </c>
      <c r="C8" s="311">
        <v>6.8256575899414987E-2</v>
      </c>
    </row>
    <row r="9" spans="1:8" x14ac:dyDescent="0.3">
      <c r="A9" s="164"/>
      <c r="B9" s="159" t="s">
        <v>4</v>
      </c>
      <c r="C9" s="311">
        <v>0.24671400905321872</v>
      </c>
    </row>
    <row r="10" spans="1:8" x14ac:dyDescent="0.3">
      <c r="A10" s="164"/>
      <c r="B10" s="159" t="s">
        <v>595</v>
      </c>
      <c r="C10" s="311">
        <v>4.3312974802975614E-2</v>
      </c>
    </row>
    <row r="11" spans="1:8" x14ac:dyDescent="0.3">
      <c r="A11" s="164"/>
      <c r="B11" s="159" t="s">
        <v>596</v>
      </c>
      <c r="C11" s="311">
        <v>0.27504269235204792</v>
      </c>
    </row>
    <row r="12" spans="1:8" x14ac:dyDescent="0.3">
      <c r="A12" s="164"/>
    </row>
    <row r="13" spans="1:8" x14ac:dyDescent="0.3">
      <c r="A13" s="164"/>
      <c r="B13" s="125" t="s">
        <v>623</v>
      </c>
    </row>
    <row r="14" spans="1:8" x14ac:dyDescent="0.3">
      <c r="A14" s="164"/>
      <c r="B14" s="125" t="s">
        <v>407</v>
      </c>
    </row>
    <row r="15" spans="1:8" x14ac:dyDescent="0.3">
      <c r="A15" s="164"/>
    </row>
    <row r="16" spans="1:8" x14ac:dyDescent="0.3">
      <c r="A16" s="164"/>
    </row>
    <row r="17" spans="1:1" x14ac:dyDescent="0.3">
      <c r="A17" s="164"/>
    </row>
    <row r="18" spans="1:1" x14ac:dyDescent="0.3">
      <c r="A18" s="164"/>
    </row>
    <row r="19" spans="1:1" x14ac:dyDescent="0.3">
      <c r="A19" s="164"/>
    </row>
    <row r="20" spans="1:1" x14ac:dyDescent="0.3">
      <c r="A20" s="164"/>
    </row>
    <row r="21" spans="1:1" x14ac:dyDescent="0.3">
      <c r="A21" s="172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5943-6AB0-4A4F-A717-9D6A713EDFA8}">
  <dimension ref="A2:H40"/>
  <sheetViews>
    <sheetView showGridLines="0" zoomScale="70" zoomScaleNormal="70" workbookViewId="0">
      <selection activeCell="B21" sqref="B21"/>
    </sheetView>
  </sheetViews>
  <sheetFormatPr baseColWidth="10" defaultColWidth="11.44140625" defaultRowHeight="14.4" x14ac:dyDescent="0.3"/>
  <cols>
    <col min="1" max="1" width="7.6640625" style="98" customWidth="1"/>
    <col min="2" max="2" width="68.6640625" style="98" customWidth="1"/>
    <col min="3" max="3" width="19.33203125" style="98" bestFit="1" customWidth="1"/>
    <col min="4" max="4" width="25.33203125" style="98" customWidth="1"/>
    <col min="5" max="5" width="17.44140625" style="98" customWidth="1"/>
    <col min="6" max="6" width="22.88671875" style="98" customWidth="1"/>
    <col min="7" max="16384" width="11.44140625" style="98"/>
  </cols>
  <sheetData>
    <row r="2" spans="1:8" x14ac:dyDescent="0.3">
      <c r="A2" s="97" t="s">
        <v>355</v>
      </c>
    </row>
    <row r="3" spans="1:8" x14ac:dyDescent="0.3">
      <c r="B3" s="99" t="s">
        <v>593</v>
      </c>
    </row>
    <row r="4" spans="1:8" x14ac:dyDescent="0.3">
      <c r="B4" s="100" t="s">
        <v>253</v>
      </c>
    </row>
    <row r="6" spans="1:8" ht="40.5" customHeight="1" x14ac:dyDescent="0.3">
      <c r="A6" s="164"/>
      <c r="B6" s="152"/>
      <c r="C6" s="309" t="s">
        <v>255</v>
      </c>
      <c r="D6" s="309" t="s">
        <v>597</v>
      </c>
      <c r="H6" s="259"/>
    </row>
    <row r="7" spans="1:8" x14ac:dyDescent="0.3">
      <c r="A7" s="164"/>
      <c r="B7" s="159" t="s">
        <v>607</v>
      </c>
      <c r="C7" s="157">
        <v>1.05003925</v>
      </c>
      <c r="D7" s="316">
        <v>4.3820802207388147E-2</v>
      </c>
      <c r="E7" s="178"/>
      <c r="F7" s="312"/>
    </row>
    <row r="8" spans="1:8" x14ac:dyDescent="0.3">
      <c r="A8" s="164"/>
      <c r="B8" s="159" t="s">
        <v>608</v>
      </c>
      <c r="C8" s="157">
        <v>15.137737570000001</v>
      </c>
      <c r="D8" s="316">
        <v>3.3579940753501465E-2</v>
      </c>
      <c r="E8" s="178"/>
      <c r="F8" s="312"/>
    </row>
    <row r="9" spans="1:8" x14ac:dyDescent="0.3">
      <c r="A9" s="164"/>
      <c r="B9" s="159" t="s">
        <v>606</v>
      </c>
      <c r="C9" s="157">
        <v>1.4160235000000001</v>
      </c>
      <c r="D9" s="316">
        <v>4.2000612301222359E-2</v>
      </c>
      <c r="E9" s="178"/>
      <c r="F9" s="312"/>
    </row>
    <row r="10" spans="1:8" x14ac:dyDescent="0.3">
      <c r="A10" s="164"/>
      <c r="B10" s="159" t="s">
        <v>609</v>
      </c>
      <c r="C10" s="157">
        <v>30.629521130000001</v>
      </c>
      <c r="D10" s="316">
        <v>6.8229913135950407E-2</v>
      </c>
      <c r="E10" s="178"/>
      <c r="F10" s="312"/>
    </row>
    <row r="11" spans="1:8" x14ac:dyDescent="0.3">
      <c r="A11" s="164"/>
      <c r="B11" s="159" t="s">
        <v>610</v>
      </c>
      <c r="C11" s="157">
        <v>4.2562500000000003E-2</v>
      </c>
      <c r="D11" s="316">
        <v>5.3668697529690593E-3</v>
      </c>
      <c r="E11" s="178"/>
      <c r="F11" s="312"/>
    </row>
    <row r="12" spans="1:8" x14ac:dyDescent="0.3">
      <c r="A12" s="164"/>
      <c r="B12" s="159" t="s">
        <v>611</v>
      </c>
      <c r="C12" s="157">
        <v>1.4861724999999999</v>
      </c>
      <c r="D12" s="316">
        <v>9.2113799817529554E-3</v>
      </c>
      <c r="E12" s="178"/>
      <c r="F12" s="312"/>
    </row>
    <row r="13" spans="1:8" x14ac:dyDescent="0.3">
      <c r="A13" s="164"/>
      <c r="B13" s="159" t="s">
        <v>612</v>
      </c>
      <c r="C13" s="157">
        <v>20.609935880000002</v>
      </c>
      <c r="D13" s="316">
        <v>0.11429250526060124</v>
      </c>
      <c r="E13" s="178"/>
      <c r="F13" s="312"/>
    </row>
    <row r="14" spans="1:8" x14ac:dyDescent="0.3">
      <c r="A14" s="164"/>
      <c r="B14" s="159" t="s">
        <v>605</v>
      </c>
      <c r="C14" s="157">
        <v>7.5177956300000002</v>
      </c>
      <c r="D14" s="316">
        <v>5.1921421894583965E-2</v>
      </c>
      <c r="E14" s="178"/>
      <c r="F14" s="312"/>
    </row>
    <row r="15" spans="1:8" x14ac:dyDescent="0.3">
      <c r="A15" s="164"/>
      <c r="B15" s="159" t="s">
        <v>613</v>
      </c>
      <c r="C15" s="157">
        <v>11.364881779999997</v>
      </c>
      <c r="D15" s="316">
        <v>9.8386399915802392E-2</v>
      </c>
      <c r="E15" s="178"/>
      <c r="F15" s="312"/>
    </row>
    <row r="16" spans="1:8" x14ac:dyDescent="0.3">
      <c r="A16" s="164"/>
      <c r="B16" s="159" t="s">
        <v>614</v>
      </c>
      <c r="C16" s="157">
        <v>3.5153550099999999</v>
      </c>
      <c r="D16" s="316">
        <v>0.11016896490737101</v>
      </c>
      <c r="E16" s="178"/>
      <c r="F16" s="312"/>
    </row>
    <row r="17" spans="1:6" x14ac:dyDescent="0.3">
      <c r="A17" s="164"/>
      <c r="B17" s="159" t="s">
        <v>615</v>
      </c>
      <c r="C17" s="157">
        <v>1.274071</v>
      </c>
      <c r="D17" s="316">
        <v>1.0310196682580054E-2</v>
      </c>
      <c r="E17" s="178"/>
      <c r="F17" s="312"/>
    </row>
    <row r="18" spans="1:6" x14ac:dyDescent="0.3">
      <c r="A18" s="164"/>
      <c r="B18" s="317" t="s">
        <v>616</v>
      </c>
      <c r="C18" s="318">
        <v>1.5361089999999999</v>
      </c>
      <c r="D18" s="319">
        <v>9.0114817637080083E-2</v>
      </c>
      <c r="E18" s="178"/>
      <c r="F18" s="312"/>
    </row>
    <row r="19" spans="1:6" x14ac:dyDescent="0.3">
      <c r="A19" s="164"/>
      <c r="E19" s="312"/>
    </row>
    <row r="20" spans="1:6" x14ac:dyDescent="0.3">
      <c r="A20" s="164"/>
      <c r="B20" s="125" t="s">
        <v>623</v>
      </c>
    </row>
    <row r="21" spans="1:6" x14ac:dyDescent="0.3">
      <c r="A21" s="164"/>
      <c r="B21" s="326" t="s">
        <v>407</v>
      </c>
    </row>
    <row r="22" spans="1:6" x14ac:dyDescent="0.3">
      <c r="A22" s="164"/>
    </row>
    <row r="23" spans="1:6" x14ac:dyDescent="0.3">
      <c r="A23" s="164"/>
    </row>
    <row r="24" spans="1:6" x14ac:dyDescent="0.3">
      <c r="A24" s="164"/>
    </row>
    <row r="25" spans="1:6" x14ac:dyDescent="0.3">
      <c r="A25" s="164"/>
    </row>
    <row r="26" spans="1:6" x14ac:dyDescent="0.3">
      <c r="A26" s="164"/>
    </row>
    <row r="27" spans="1:6" x14ac:dyDescent="0.3">
      <c r="A27" s="164"/>
    </row>
    <row r="28" spans="1:6" x14ac:dyDescent="0.3">
      <c r="A28" s="164"/>
    </row>
    <row r="29" spans="1:6" x14ac:dyDescent="0.3">
      <c r="A29" s="164"/>
    </row>
    <row r="30" spans="1:6" x14ac:dyDescent="0.3">
      <c r="A30" s="164"/>
    </row>
    <row r="31" spans="1:6" x14ac:dyDescent="0.3">
      <c r="A31" s="164"/>
    </row>
    <row r="32" spans="1:6" x14ac:dyDescent="0.3">
      <c r="A32" s="164"/>
    </row>
    <row r="33" spans="1:1" x14ac:dyDescent="0.3">
      <c r="A33" s="164"/>
    </row>
    <row r="34" spans="1:1" x14ac:dyDescent="0.3">
      <c r="A34" s="164"/>
    </row>
    <row r="35" spans="1:1" x14ac:dyDescent="0.3">
      <c r="A35" s="164"/>
    </row>
    <row r="36" spans="1:1" x14ac:dyDescent="0.3">
      <c r="A36" s="164"/>
    </row>
    <row r="37" spans="1:1" x14ac:dyDescent="0.3">
      <c r="A37" s="164"/>
    </row>
    <row r="38" spans="1:1" x14ac:dyDescent="0.3">
      <c r="A38" s="164"/>
    </row>
    <row r="39" spans="1:1" x14ac:dyDescent="0.3">
      <c r="A39" s="164"/>
    </row>
    <row r="40" spans="1:1" x14ac:dyDescent="0.3">
      <c r="A40" s="172"/>
    </row>
  </sheetData>
  <sortState ref="B7:D18">
    <sortCondition ref="B7:B18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23D9C-E64B-4EC9-B0FF-1CE108A1E05D}">
  <dimension ref="A2:H44"/>
  <sheetViews>
    <sheetView showGridLines="0" zoomScaleNormal="100" workbookViewId="0">
      <selection activeCell="B26" sqref="B26"/>
    </sheetView>
  </sheetViews>
  <sheetFormatPr baseColWidth="10" defaultColWidth="11.44140625" defaultRowHeight="14.4" x14ac:dyDescent="0.3"/>
  <cols>
    <col min="1" max="1" width="7.6640625" style="98" customWidth="1"/>
    <col min="2" max="2" width="30.6640625" style="98" customWidth="1"/>
    <col min="3" max="3" width="19.33203125" style="98" bestFit="1" customWidth="1"/>
    <col min="4" max="4" width="21" style="98" customWidth="1"/>
    <col min="5" max="5" width="17.44140625" style="98" customWidth="1"/>
    <col min="6" max="6" width="22.88671875" style="98" customWidth="1"/>
    <col min="7" max="16384" width="11.44140625" style="98"/>
  </cols>
  <sheetData>
    <row r="2" spans="1:8" x14ac:dyDescent="0.3">
      <c r="A2" s="97" t="s">
        <v>356</v>
      </c>
    </row>
    <row r="3" spans="1:8" x14ac:dyDescent="0.3">
      <c r="B3" s="99" t="s">
        <v>598</v>
      </c>
    </row>
    <row r="4" spans="1:8" x14ac:dyDescent="0.3">
      <c r="B4" s="100" t="s">
        <v>256</v>
      </c>
    </row>
    <row r="5" spans="1:8" x14ac:dyDescent="0.3">
      <c r="B5" s="100"/>
    </row>
    <row r="6" spans="1:8" ht="25.5" customHeight="1" x14ac:dyDescent="0.3">
      <c r="A6" s="164"/>
      <c r="B6" s="152" t="s">
        <v>128</v>
      </c>
      <c r="C6" s="309">
        <v>2022</v>
      </c>
      <c r="H6" s="259"/>
    </row>
    <row r="7" spans="1:8" x14ac:dyDescent="0.3">
      <c r="A7" s="164"/>
      <c r="B7" s="159" t="s">
        <v>58</v>
      </c>
      <c r="C7" s="285">
        <v>28.878360092678925</v>
      </c>
    </row>
    <row r="8" spans="1:8" x14ac:dyDescent="0.3">
      <c r="A8" s="164"/>
      <c r="B8" s="159" t="s">
        <v>62</v>
      </c>
      <c r="C8" s="285">
        <v>27.032229257440417</v>
      </c>
    </row>
    <row r="9" spans="1:8" x14ac:dyDescent="0.3">
      <c r="A9" s="164"/>
      <c r="B9" s="159" t="s">
        <v>64</v>
      </c>
      <c r="C9" s="285">
        <v>13.727557055059975</v>
      </c>
    </row>
    <row r="10" spans="1:8" x14ac:dyDescent="0.3">
      <c r="A10" s="164"/>
      <c r="B10" s="159" t="s">
        <v>59</v>
      </c>
      <c r="C10" s="285">
        <v>7.8705412607326757</v>
      </c>
    </row>
    <row r="11" spans="1:8" x14ac:dyDescent="0.3">
      <c r="A11" s="164"/>
      <c r="B11" s="159" t="s">
        <v>52</v>
      </c>
      <c r="C11" s="285">
        <v>5.4619760111306475</v>
      </c>
    </row>
    <row r="12" spans="1:8" x14ac:dyDescent="0.3">
      <c r="A12" s="164"/>
      <c r="B12" s="159" t="s">
        <v>61</v>
      </c>
      <c r="C12" s="285">
        <v>3.3268884487146559</v>
      </c>
    </row>
    <row r="13" spans="1:8" x14ac:dyDescent="0.3">
      <c r="A13" s="164"/>
      <c r="B13" s="159" t="s">
        <v>53</v>
      </c>
      <c r="C13" s="285">
        <v>3.268396496351293</v>
      </c>
    </row>
    <row r="14" spans="1:8" x14ac:dyDescent="0.3">
      <c r="A14" s="164"/>
      <c r="B14" s="159" t="s">
        <v>57</v>
      </c>
      <c r="C14" s="285">
        <v>3.1022520561270155</v>
      </c>
    </row>
    <row r="15" spans="1:8" x14ac:dyDescent="0.3">
      <c r="A15" s="164"/>
      <c r="B15" s="159" t="s">
        <v>70</v>
      </c>
      <c r="C15" s="285">
        <v>1.8569839251884646</v>
      </c>
    </row>
    <row r="16" spans="1:8" x14ac:dyDescent="0.3">
      <c r="A16" s="164"/>
      <c r="B16" s="159" t="s">
        <v>55</v>
      </c>
      <c r="C16" s="285">
        <v>1.3182358830836876</v>
      </c>
    </row>
    <row r="17" spans="1:3" x14ac:dyDescent="0.3">
      <c r="A17" s="164"/>
      <c r="B17" s="159" t="s">
        <v>54</v>
      </c>
      <c r="C17" s="285">
        <v>1.1635850404147001</v>
      </c>
    </row>
    <row r="18" spans="1:3" x14ac:dyDescent="0.3">
      <c r="A18" s="164"/>
      <c r="B18" s="159" t="s">
        <v>63</v>
      </c>
      <c r="C18" s="285">
        <v>0.98395394340158249</v>
      </c>
    </row>
    <row r="19" spans="1:3" x14ac:dyDescent="0.3">
      <c r="A19" s="164"/>
      <c r="B19" s="159" t="s">
        <v>68</v>
      </c>
      <c r="C19" s="285">
        <v>0.56141159554331044</v>
      </c>
    </row>
    <row r="20" spans="1:3" x14ac:dyDescent="0.3">
      <c r="A20" s="164"/>
      <c r="B20" s="159" t="s">
        <v>56</v>
      </c>
      <c r="C20" s="285">
        <v>0.50283905034790244</v>
      </c>
    </row>
    <row r="21" spans="1:3" x14ac:dyDescent="0.3">
      <c r="A21" s="164"/>
      <c r="B21" s="159" t="s">
        <v>65</v>
      </c>
      <c r="C21" s="285">
        <v>0.34041616962322879</v>
      </c>
    </row>
    <row r="22" spans="1:3" x14ac:dyDescent="0.3">
      <c r="A22" s="164"/>
      <c r="B22" s="310" t="s">
        <v>67</v>
      </c>
      <c r="C22" s="285">
        <v>0.31545254575465498</v>
      </c>
    </row>
    <row r="23" spans="1:3" x14ac:dyDescent="0.3">
      <c r="A23" s="164"/>
      <c r="B23" s="159" t="s">
        <v>60</v>
      </c>
      <c r="C23" s="313">
        <v>0.28892116840688553</v>
      </c>
    </row>
    <row r="24" spans="1:3" x14ac:dyDescent="0.3">
      <c r="A24" s="164"/>
    </row>
    <row r="25" spans="1:3" x14ac:dyDescent="0.3">
      <c r="A25" s="164"/>
      <c r="B25" s="125" t="s">
        <v>623</v>
      </c>
    </row>
    <row r="26" spans="1:3" x14ac:dyDescent="0.3">
      <c r="A26" s="164"/>
      <c r="B26" s="125" t="s">
        <v>407</v>
      </c>
    </row>
    <row r="27" spans="1:3" x14ac:dyDescent="0.3">
      <c r="A27" s="164"/>
    </row>
    <row r="28" spans="1:3" x14ac:dyDescent="0.3">
      <c r="A28" s="164"/>
    </row>
    <row r="29" spans="1:3" x14ac:dyDescent="0.3">
      <c r="A29" s="164"/>
    </row>
    <row r="30" spans="1:3" x14ac:dyDescent="0.3">
      <c r="A30" s="164"/>
    </row>
    <row r="31" spans="1:3" x14ac:dyDescent="0.3">
      <c r="A31" s="164"/>
    </row>
    <row r="32" spans="1:3" x14ac:dyDescent="0.3">
      <c r="A32" s="164"/>
    </row>
    <row r="33" spans="1:1" x14ac:dyDescent="0.3">
      <c r="A33" s="164"/>
    </row>
    <row r="34" spans="1:1" x14ac:dyDescent="0.3">
      <c r="A34" s="164"/>
    </row>
    <row r="35" spans="1:1" x14ac:dyDescent="0.3">
      <c r="A35" s="164"/>
    </row>
    <row r="36" spans="1:1" x14ac:dyDescent="0.3">
      <c r="A36" s="164"/>
    </row>
    <row r="37" spans="1:1" x14ac:dyDescent="0.3">
      <c r="A37" s="164"/>
    </row>
    <row r="38" spans="1:1" x14ac:dyDescent="0.3">
      <c r="A38" s="164"/>
    </row>
    <row r="39" spans="1:1" x14ac:dyDescent="0.3">
      <c r="A39" s="164"/>
    </row>
    <row r="40" spans="1:1" x14ac:dyDescent="0.3">
      <c r="A40" s="164"/>
    </row>
    <row r="41" spans="1:1" x14ac:dyDescent="0.3">
      <c r="A41" s="164"/>
    </row>
    <row r="42" spans="1:1" x14ac:dyDescent="0.3">
      <c r="A42" s="164"/>
    </row>
    <row r="43" spans="1:1" x14ac:dyDescent="0.3">
      <c r="A43" s="164"/>
    </row>
    <row r="44" spans="1:1" x14ac:dyDescent="0.3">
      <c r="A44" s="172"/>
    </row>
  </sheetData>
  <sortState ref="D8:E24">
    <sortCondition descending="1" ref="E8:E24"/>
  </sortState>
  <pageMargins left="0.70000000000000007" right="0.70000000000000007" top="0.75" bottom="0.75" header="0.30000000000000004" footer="0.30000000000000004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56998-7595-4A8F-8B22-D791DF7CE0F7}">
  <dimension ref="A2:C43"/>
  <sheetViews>
    <sheetView showGridLines="0" zoomScaleNormal="100" workbookViewId="0">
      <selection activeCell="D30" sqref="D30"/>
    </sheetView>
  </sheetViews>
  <sheetFormatPr baseColWidth="10" defaultColWidth="11.44140625" defaultRowHeight="14.4" x14ac:dyDescent="0.3"/>
  <cols>
    <col min="1" max="1" width="7.6640625" style="98" customWidth="1"/>
    <col min="2" max="2" width="34" style="98" customWidth="1"/>
    <col min="3" max="3" width="38.33203125" style="98" customWidth="1"/>
    <col min="4" max="4" width="21" style="98" customWidth="1"/>
    <col min="5" max="5" width="17.44140625" style="98" customWidth="1"/>
    <col min="6" max="6" width="22.88671875" style="98" customWidth="1"/>
    <col min="7" max="16384" width="11.44140625" style="98"/>
  </cols>
  <sheetData>
    <row r="2" spans="1:3" x14ac:dyDescent="0.3">
      <c r="A2" s="97" t="s">
        <v>357</v>
      </c>
    </row>
    <row r="3" spans="1:3" x14ac:dyDescent="0.3">
      <c r="B3" s="99" t="s">
        <v>598</v>
      </c>
    </row>
    <row r="4" spans="1:3" x14ac:dyDescent="0.3">
      <c r="B4" s="100" t="s">
        <v>257</v>
      </c>
    </row>
    <row r="6" spans="1:3" ht="60.75" customHeight="1" x14ac:dyDescent="0.3">
      <c r="A6" s="164"/>
      <c r="B6" s="152" t="s">
        <v>128</v>
      </c>
      <c r="C6" s="309" t="s">
        <v>392</v>
      </c>
    </row>
    <row r="7" spans="1:3" x14ac:dyDescent="0.3">
      <c r="A7" s="164"/>
      <c r="B7" s="159" t="s">
        <v>64</v>
      </c>
      <c r="C7" s="157">
        <v>16304.86806442636</v>
      </c>
    </row>
    <row r="8" spans="1:3" x14ac:dyDescent="0.3">
      <c r="A8" s="164"/>
      <c r="B8" s="159" t="s">
        <v>58</v>
      </c>
      <c r="C8" s="157">
        <v>15094.752674261586</v>
      </c>
    </row>
    <row r="9" spans="1:3" x14ac:dyDescent="0.3">
      <c r="A9" s="164"/>
      <c r="B9" s="159" t="s">
        <v>53</v>
      </c>
      <c r="C9" s="157">
        <v>12731.634231907932</v>
      </c>
    </row>
    <row r="10" spans="1:3" x14ac:dyDescent="0.3">
      <c r="A10" s="164"/>
      <c r="B10" s="159" t="s">
        <v>62</v>
      </c>
      <c r="C10" s="157">
        <v>11658.066196113985</v>
      </c>
    </row>
    <row r="11" spans="1:3" x14ac:dyDescent="0.3">
      <c r="A11" s="164"/>
      <c r="B11" s="159" t="s">
        <v>70</v>
      </c>
      <c r="C11" s="157">
        <v>9954.5800484009324</v>
      </c>
    </row>
    <row r="12" spans="1:3" x14ac:dyDescent="0.3">
      <c r="A12" s="164"/>
      <c r="B12" s="159" t="s">
        <v>69</v>
      </c>
      <c r="C12" s="157">
        <v>9623.6683469122527</v>
      </c>
    </row>
    <row r="13" spans="1:3" x14ac:dyDescent="0.3">
      <c r="A13" s="164"/>
      <c r="B13" s="159" t="s">
        <v>54</v>
      </c>
      <c r="C13" s="157">
        <v>8454.8461944109949</v>
      </c>
    </row>
    <row r="14" spans="1:3" x14ac:dyDescent="0.3">
      <c r="A14" s="164"/>
      <c r="B14" s="159" t="s">
        <v>55</v>
      </c>
      <c r="C14" s="157">
        <v>8203.7312671147611</v>
      </c>
    </row>
    <row r="15" spans="1:3" x14ac:dyDescent="0.3">
      <c r="A15" s="164"/>
      <c r="B15" s="159" t="s">
        <v>61</v>
      </c>
      <c r="C15" s="157">
        <v>7290.9971032824469</v>
      </c>
    </row>
    <row r="16" spans="1:3" x14ac:dyDescent="0.3">
      <c r="A16" s="164"/>
      <c r="B16" s="159" t="s">
        <v>57</v>
      </c>
      <c r="C16" s="157">
        <v>7090.3983399508925</v>
      </c>
    </row>
    <row r="17" spans="1:3" x14ac:dyDescent="0.3">
      <c r="A17" s="164"/>
      <c r="B17" s="159" t="s">
        <v>56</v>
      </c>
      <c r="C17" s="157">
        <v>6123.3685247042449</v>
      </c>
    </row>
    <row r="18" spans="1:3" x14ac:dyDescent="0.3">
      <c r="A18" s="164"/>
      <c r="B18" s="159" t="s">
        <v>65</v>
      </c>
      <c r="C18" s="157">
        <v>6042.2053656557455</v>
      </c>
    </row>
    <row r="19" spans="1:3" x14ac:dyDescent="0.3">
      <c r="A19" s="164"/>
      <c r="B19" s="159" t="s">
        <v>52</v>
      </c>
      <c r="C19" s="157">
        <v>5721.9265065073378</v>
      </c>
    </row>
    <row r="20" spans="1:3" x14ac:dyDescent="0.3">
      <c r="A20" s="164"/>
      <c r="B20" s="159" t="s">
        <v>68</v>
      </c>
      <c r="C20" s="157">
        <v>4931.8540110441763</v>
      </c>
    </row>
    <row r="21" spans="1:3" x14ac:dyDescent="0.3">
      <c r="A21" s="164"/>
      <c r="B21" s="159" t="s">
        <v>63</v>
      </c>
      <c r="C21" s="157">
        <v>3717.914534030057</v>
      </c>
    </row>
    <row r="22" spans="1:3" x14ac:dyDescent="0.3">
      <c r="A22" s="164"/>
      <c r="B22" s="159" t="s">
        <v>60</v>
      </c>
      <c r="C22" s="157">
        <v>2535.2968608966003</v>
      </c>
    </row>
    <row r="23" spans="1:3" x14ac:dyDescent="0.3">
      <c r="A23" s="164"/>
      <c r="B23" s="310" t="s">
        <v>67</v>
      </c>
      <c r="C23" s="176">
        <v>2523.7355872536914</v>
      </c>
    </row>
    <row r="24" spans="1:3" x14ac:dyDescent="0.3">
      <c r="A24" s="164"/>
    </row>
    <row r="25" spans="1:3" x14ac:dyDescent="0.3">
      <c r="A25" s="164"/>
      <c r="B25" s="125" t="s">
        <v>624</v>
      </c>
    </row>
    <row r="26" spans="1:3" x14ac:dyDescent="0.3">
      <c r="A26" s="164"/>
      <c r="B26" s="125" t="s">
        <v>450</v>
      </c>
    </row>
    <row r="27" spans="1:3" x14ac:dyDescent="0.3">
      <c r="A27" s="164"/>
    </row>
    <row r="28" spans="1:3" x14ac:dyDescent="0.3">
      <c r="A28" s="164"/>
    </row>
    <row r="29" spans="1:3" x14ac:dyDescent="0.3">
      <c r="A29" s="164"/>
    </row>
    <row r="30" spans="1:3" x14ac:dyDescent="0.3">
      <c r="A30" s="164"/>
    </row>
    <row r="31" spans="1:3" x14ac:dyDescent="0.3">
      <c r="A31" s="164"/>
    </row>
    <row r="32" spans="1:3" x14ac:dyDescent="0.3">
      <c r="A32" s="164"/>
    </row>
    <row r="33" spans="1:1" x14ac:dyDescent="0.3">
      <c r="A33" s="164"/>
    </row>
    <row r="34" spans="1:1" x14ac:dyDescent="0.3">
      <c r="A34" s="164"/>
    </row>
    <row r="35" spans="1:1" x14ac:dyDescent="0.3">
      <c r="A35" s="164"/>
    </row>
    <row r="36" spans="1:1" x14ac:dyDescent="0.3">
      <c r="A36" s="164"/>
    </row>
    <row r="37" spans="1:1" x14ac:dyDescent="0.3">
      <c r="A37" s="164"/>
    </row>
    <row r="38" spans="1:1" x14ac:dyDescent="0.3">
      <c r="A38" s="164"/>
    </row>
    <row r="39" spans="1:1" x14ac:dyDescent="0.3">
      <c r="A39" s="164"/>
    </row>
    <row r="40" spans="1:1" x14ac:dyDescent="0.3">
      <c r="A40" s="164"/>
    </row>
    <row r="41" spans="1:1" x14ac:dyDescent="0.3">
      <c r="A41" s="164"/>
    </row>
    <row r="42" spans="1:1" x14ac:dyDescent="0.3">
      <c r="A42" s="164"/>
    </row>
    <row r="43" spans="1:1" x14ac:dyDescent="0.3">
      <c r="A43" s="172"/>
    </row>
  </sheetData>
  <sortState ref="B7:C23">
    <sortCondition descending="1" ref="C7:C23"/>
  </sortState>
  <pageMargins left="0.70000000000000007" right="0.70000000000000007" top="0.75" bottom="0.75" header="0.30000000000000004" footer="0.30000000000000004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D8306-0B71-4CC8-8BC3-0A1E0EFC16D0}">
  <dimension ref="A2:H29"/>
  <sheetViews>
    <sheetView showGridLines="0" zoomScaleNormal="100" workbookViewId="0"/>
  </sheetViews>
  <sheetFormatPr baseColWidth="10" defaultColWidth="11.44140625" defaultRowHeight="14.4" x14ac:dyDescent="0.3"/>
  <cols>
    <col min="1" max="1" width="7.6640625" style="98" customWidth="1"/>
    <col min="2" max="2" width="35.109375" style="98" bestFit="1" customWidth="1"/>
    <col min="3" max="3" width="12" style="98" bestFit="1" customWidth="1"/>
    <col min="4" max="4" width="21" style="98" customWidth="1"/>
    <col min="5" max="5" width="17.44140625" style="98" customWidth="1"/>
    <col min="6" max="6" width="22.88671875" style="98" customWidth="1"/>
    <col min="7" max="7" width="11.44140625" style="98"/>
    <col min="8" max="8" width="24.33203125" style="98" bestFit="1" customWidth="1"/>
    <col min="9" max="9" width="14.5546875" style="98" bestFit="1" customWidth="1"/>
    <col min="10" max="10" width="11.44140625" style="98"/>
    <col min="11" max="11" width="27.33203125" style="98" customWidth="1"/>
    <col min="12" max="12" width="15.5546875" style="98" customWidth="1"/>
    <col min="13" max="16384" width="11.44140625" style="98"/>
  </cols>
  <sheetData>
    <row r="2" spans="1:8" x14ac:dyDescent="0.3">
      <c r="A2" s="97" t="s">
        <v>359</v>
      </c>
    </row>
    <row r="3" spans="1:8" x14ac:dyDescent="0.3">
      <c r="B3" s="99" t="s">
        <v>599</v>
      </c>
    </row>
    <row r="4" spans="1:8" x14ac:dyDescent="0.3">
      <c r="B4" s="100"/>
    </row>
    <row r="5" spans="1:8" x14ac:dyDescent="0.3">
      <c r="H5" s="259"/>
    </row>
    <row r="6" spans="1:8" x14ac:dyDescent="0.3">
      <c r="A6" s="164"/>
      <c r="B6" s="152" t="s">
        <v>362</v>
      </c>
      <c r="C6" s="309" t="s">
        <v>363</v>
      </c>
    </row>
    <row r="7" spans="1:8" x14ac:dyDescent="0.3">
      <c r="A7" s="164"/>
      <c r="B7" s="310">
        <v>2010</v>
      </c>
      <c r="C7" s="160">
        <v>2153</v>
      </c>
    </row>
    <row r="8" spans="1:8" x14ac:dyDescent="0.3">
      <c r="A8" s="164"/>
      <c r="B8" s="310">
        <v>2011</v>
      </c>
      <c r="C8" s="160">
        <v>2227</v>
      </c>
    </row>
    <row r="9" spans="1:8" x14ac:dyDescent="0.3">
      <c r="A9" s="164"/>
      <c r="B9" s="310">
        <v>2012</v>
      </c>
      <c r="C9" s="160">
        <v>2088</v>
      </c>
    </row>
    <row r="10" spans="1:8" x14ac:dyDescent="0.3">
      <c r="A10" s="164"/>
      <c r="B10" s="310">
        <v>2013</v>
      </c>
      <c r="C10" s="160">
        <v>2152</v>
      </c>
    </row>
    <row r="11" spans="1:8" x14ac:dyDescent="0.3">
      <c r="A11" s="164"/>
      <c r="B11" s="310">
        <v>2014</v>
      </c>
      <c r="C11" s="160">
        <v>2187</v>
      </c>
    </row>
    <row r="12" spans="1:8" x14ac:dyDescent="0.3">
      <c r="A12" s="164"/>
      <c r="B12" s="310">
        <v>2015</v>
      </c>
      <c r="C12" s="160">
        <v>2289</v>
      </c>
    </row>
    <row r="13" spans="1:8" x14ac:dyDescent="0.3">
      <c r="A13" s="164"/>
      <c r="B13" s="310">
        <v>2016</v>
      </c>
      <c r="C13" s="160">
        <v>2291</v>
      </c>
    </row>
    <row r="14" spans="1:8" x14ac:dyDescent="0.3">
      <c r="A14" s="164"/>
      <c r="B14" s="310">
        <v>2017</v>
      </c>
      <c r="C14" s="160">
        <v>2266</v>
      </c>
    </row>
    <row r="15" spans="1:8" x14ac:dyDescent="0.3">
      <c r="A15" s="164"/>
      <c r="B15" s="310">
        <v>2018</v>
      </c>
      <c r="C15" s="314">
        <v>2351</v>
      </c>
    </row>
    <row r="16" spans="1:8" x14ac:dyDescent="0.3">
      <c r="A16" s="164"/>
      <c r="B16" s="310">
        <v>2019</v>
      </c>
      <c r="C16" s="314">
        <v>2355</v>
      </c>
    </row>
    <row r="17" spans="1:3" x14ac:dyDescent="0.3">
      <c r="A17" s="164"/>
      <c r="B17" s="310">
        <v>2020</v>
      </c>
      <c r="C17" s="314">
        <v>2384</v>
      </c>
    </row>
    <row r="18" spans="1:3" x14ac:dyDescent="0.3">
      <c r="A18" s="164"/>
      <c r="B18" s="310">
        <v>2021</v>
      </c>
      <c r="C18" s="314">
        <v>2409</v>
      </c>
    </row>
    <row r="19" spans="1:3" x14ac:dyDescent="0.3">
      <c r="A19" s="164"/>
      <c r="B19" s="310">
        <v>2022</v>
      </c>
      <c r="C19" s="314">
        <v>2474</v>
      </c>
    </row>
    <row r="20" spans="1:3" x14ac:dyDescent="0.3">
      <c r="A20" s="164"/>
    </row>
    <row r="21" spans="1:3" x14ac:dyDescent="0.3">
      <c r="A21" s="164"/>
      <c r="B21" s="125" t="s">
        <v>451</v>
      </c>
    </row>
    <row r="22" spans="1:3" x14ac:dyDescent="0.3">
      <c r="A22" s="164"/>
      <c r="B22" s="125" t="s">
        <v>452</v>
      </c>
    </row>
    <row r="23" spans="1:3" x14ac:dyDescent="0.3">
      <c r="A23" s="164"/>
    </row>
    <row r="24" spans="1:3" x14ac:dyDescent="0.3">
      <c r="A24" s="164"/>
    </row>
    <row r="25" spans="1:3" x14ac:dyDescent="0.3">
      <c r="A25" s="164"/>
    </row>
    <row r="26" spans="1:3" x14ac:dyDescent="0.3">
      <c r="A26" s="164"/>
    </row>
    <row r="27" spans="1:3" x14ac:dyDescent="0.3">
      <c r="A27" s="164"/>
    </row>
    <row r="28" spans="1:3" x14ac:dyDescent="0.3">
      <c r="A28" s="164"/>
    </row>
    <row r="29" spans="1:3" x14ac:dyDescent="0.3">
      <c r="A29" s="172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3411F-77B2-4A77-B2E4-5EBB0A9F6FCB}">
  <dimension ref="A2:L33"/>
  <sheetViews>
    <sheetView showGridLines="0" zoomScale="60" zoomScaleNormal="60" workbookViewId="0">
      <selection activeCell="F48" sqref="F48"/>
    </sheetView>
  </sheetViews>
  <sheetFormatPr baseColWidth="10" defaultColWidth="11.44140625" defaultRowHeight="14.4" x14ac:dyDescent="0.3"/>
  <cols>
    <col min="1" max="1" width="7.6640625" style="98" customWidth="1"/>
    <col min="2" max="2" width="29.109375" style="98" customWidth="1"/>
    <col min="3" max="12" width="12.44140625" style="98" customWidth="1"/>
    <col min="13" max="16384" width="11.44140625" style="98"/>
  </cols>
  <sheetData>
    <row r="2" spans="1:12" x14ac:dyDescent="0.3">
      <c r="A2" s="97" t="s">
        <v>360</v>
      </c>
    </row>
    <row r="3" spans="1:12" x14ac:dyDescent="0.3">
      <c r="B3" s="99" t="s">
        <v>603</v>
      </c>
    </row>
    <row r="4" spans="1:12" x14ac:dyDescent="0.3">
      <c r="B4" s="100"/>
    </row>
    <row r="5" spans="1:12" x14ac:dyDescent="0.3">
      <c r="A5" s="164"/>
      <c r="B5" s="152" t="s">
        <v>364</v>
      </c>
      <c r="C5" s="309" t="s">
        <v>365</v>
      </c>
      <c r="D5" s="309" t="s">
        <v>254</v>
      </c>
      <c r="E5" s="309" t="s">
        <v>366</v>
      </c>
      <c r="F5" s="309" t="s">
        <v>367</v>
      </c>
      <c r="G5" s="309" t="s">
        <v>368</v>
      </c>
      <c r="H5" s="309" t="s">
        <v>369</v>
      </c>
      <c r="I5" s="309" t="s">
        <v>370</v>
      </c>
      <c r="J5" s="309" t="s">
        <v>371</v>
      </c>
      <c r="K5" s="309" t="s">
        <v>372</v>
      </c>
      <c r="L5" s="309" t="s">
        <v>43</v>
      </c>
    </row>
    <row r="6" spans="1:12" x14ac:dyDescent="0.3">
      <c r="A6" s="164"/>
      <c r="B6" s="159" t="s">
        <v>373</v>
      </c>
      <c r="C6" s="160">
        <v>11</v>
      </c>
      <c r="D6" s="160">
        <v>10</v>
      </c>
      <c r="E6" s="160">
        <v>6</v>
      </c>
      <c r="F6" s="160">
        <v>13</v>
      </c>
      <c r="G6" s="160">
        <v>46</v>
      </c>
      <c r="H6" s="160">
        <v>15</v>
      </c>
      <c r="I6" s="160">
        <v>28</v>
      </c>
      <c r="J6" s="160">
        <v>3</v>
      </c>
      <c r="K6" s="160">
        <v>8</v>
      </c>
      <c r="L6" s="160">
        <f>SUM(C6:K6)</f>
        <v>140</v>
      </c>
    </row>
    <row r="7" spans="1:12" x14ac:dyDescent="0.3">
      <c r="A7" s="164"/>
      <c r="B7" s="159" t="s">
        <v>374</v>
      </c>
      <c r="C7" s="160">
        <v>3</v>
      </c>
      <c r="D7" s="160">
        <v>2</v>
      </c>
      <c r="E7" s="160">
        <v>31</v>
      </c>
      <c r="F7" s="160">
        <v>22</v>
      </c>
      <c r="G7" s="160">
        <v>46</v>
      </c>
      <c r="H7" s="160">
        <v>17</v>
      </c>
      <c r="I7" s="160">
        <v>27</v>
      </c>
      <c r="J7" s="160">
        <v>21</v>
      </c>
      <c r="K7" s="160">
        <v>11</v>
      </c>
      <c r="L7" s="160">
        <f t="shared" ref="L7:L19" si="0">SUM(C7:K7)</f>
        <v>180</v>
      </c>
    </row>
    <row r="8" spans="1:12" x14ac:dyDescent="0.3">
      <c r="A8" s="164"/>
      <c r="B8" s="159" t="s">
        <v>375</v>
      </c>
      <c r="C8" s="160">
        <v>45</v>
      </c>
      <c r="D8" s="160">
        <v>20</v>
      </c>
      <c r="E8" s="160">
        <v>23</v>
      </c>
      <c r="F8" s="160">
        <v>18</v>
      </c>
      <c r="G8" s="160">
        <v>37</v>
      </c>
      <c r="H8" s="160">
        <v>16</v>
      </c>
      <c r="I8" s="160">
        <v>31</v>
      </c>
      <c r="J8" s="160">
        <v>10</v>
      </c>
      <c r="K8" s="160">
        <v>11</v>
      </c>
      <c r="L8" s="160">
        <f t="shared" si="0"/>
        <v>211</v>
      </c>
    </row>
    <row r="9" spans="1:12" x14ac:dyDescent="0.3">
      <c r="A9" s="164"/>
      <c r="B9" s="159" t="s">
        <v>376</v>
      </c>
      <c r="C9" s="160">
        <v>15</v>
      </c>
      <c r="D9" s="160">
        <v>26</v>
      </c>
      <c r="E9" s="160">
        <v>92</v>
      </c>
      <c r="F9" s="160">
        <v>57</v>
      </c>
      <c r="G9" s="160">
        <v>167</v>
      </c>
      <c r="H9" s="160">
        <v>42</v>
      </c>
      <c r="I9" s="160">
        <v>69</v>
      </c>
      <c r="J9" s="160">
        <v>14</v>
      </c>
      <c r="K9" s="160">
        <v>32</v>
      </c>
      <c r="L9" s="160">
        <f t="shared" si="0"/>
        <v>514</v>
      </c>
    </row>
    <row r="10" spans="1:12" x14ac:dyDescent="0.3">
      <c r="A10" s="164"/>
      <c r="B10" s="159" t="s">
        <v>377</v>
      </c>
      <c r="C10" s="160">
        <v>2</v>
      </c>
      <c r="D10" s="160">
        <v>2</v>
      </c>
      <c r="E10" s="160">
        <v>6</v>
      </c>
      <c r="F10" s="160">
        <v>10</v>
      </c>
      <c r="G10" s="160">
        <v>30</v>
      </c>
      <c r="H10" s="160">
        <v>13</v>
      </c>
      <c r="I10" s="160">
        <v>20</v>
      </c>
      <c r="J10" s="160">
        <v>6</v>
      </c>
      <c r="K10" s="160">
        <v>3</v>
      </c>
      <c r="L10" s="160">
        <f t="shared" si="0"/>
        <v>92</v>
      </c>
    </row>
    <row r="11" spans="1:12" x14ac:dyDescent="0.3">
      <c r="A11" s="164"/>
      <c r="B11" s="159" t="s">
        <v>378</v>
      </c>
      <c r="C11" s="160">
        <v>2</v>
      </c>
      <c r="D11" s="160">
        <v>8</v>
      </c>
      <c r="E11" s="160">
        <v>10</v>
      </c>
      <c r="F11" s="160">
        <v>11</v>
      </c>
      <c r="G11" s="160">
        <v>36</v>
      </c>
      <c r="H11" s="160">
        <v>14</v>
      </c>
      <c r="I11" s="160">
        <v>18</v>
      </c>
      <c r="J11" s="160">
        <v>16</v>
      </c>
      <c r="K11" s="160">
        <v>9</v>
      </c>
      <c r="L11" s="160">
        <f t="shared" si="0"/>
        <v>124</v>
      </c>
    </row>
    <row r="12" spans="1:12" x14ac:dyDescent="0.3">
      <c r="A12" s="164"/>
      <c r="B12" s="159" t="s">
        <v>379</v>
      </c>
      <c r="C12" s="160">
        <v>3</v>
      </c>
      <c r="D12" s="160">
        <v>9</v>
      </c>
      <c r="E12" s="160">
        <v>47</v>
      </c>
      <c r="F12" s="160">
        <v>23</v>
      </c>
      <c r="G12" s="160">
        <v>81</v>
      </c>
      <c r="H12" s="160">
        <v>14</v>
      </c>
      <c r="I12" s="160">
        <v>70</v>
      </c>
      <c r="J12" s="160">
        <v>15</v>
      </c>
      <c r="K12" s="160">
        <v>18</v>
      </c>
      <c r="L12" s="160">
        <f t="shared" si="0"/>
        <v>280</v>
      </c>
    </row>
    <row r="13" spans="1:12" x14ac:dyDescent="0.3">
      <c r="A13" s="164"/>
      <c r="B13" s="159" t="s">
        <v>638</v>
      </c>
      <c r="C13" s="160">
        <v>16</v>
      </c>
      <c r="D13" s="160">
        <v>35</v>
      </c>
      <c r="E13" s="160">
        <v>79</v>
      </c>
      <c r="F13" s="160">
        <v>63</v>
      </c>
      <c r="G13" s="160">
        <v>171</v>
      </c>
      <c r="H13" s="160">
        <v>22</v>
      </c>
      <c r="I13" s="160">
        <v>96</v>
      </c>
      <c r="J13" s="160">
        <v>51</v>
      </c>
      <c r="K13" s="160">
        <v>29</v>
      </c>
      <c r="L13" s="160">
        <f t="shared" si="0"/>
        <v>562</v>
      </c>
    </row>
    <row r="14" spans="1:12" x14ac:dyDescent="0.3">
      <c r="A14" s="164"/>
      <c r="B14" s="159" t="s">
        <v>380</v>
      </c>
      <c r="C14" s="160"/>
      <c r="D14" s="160">
        <v>12</v>
      </c>
      <c r="E14" s="160">
        <v>4</v>
      </c>
      <c r="F14" s="160">
        <v>3</v>
      </c>
      <c r="G14" s="160">
        <v>20</v>
      </c>
      <c r="H14" s="160">
        <v>6</v>
      </c>
      <c r="I14" s="160">
        <v>39</v>
      </c>
      <c r="J14" s="160">
        <v>2</v>
      </c>
      <c r="K14" s="160">
        <v>4</v>
      </c>
      <c r="L14" s="160">
        <f t="shared" si="0"/>
        <v>90</v>
      </c>
    </row>
    <row r="15" spans="1:12" x14ac:dyDescent="0.3">
      <c r="A15" s="164"/>
      <c r="B15" s="159" t="s">
        <v>381</v>
      </c>
      <c r="C15" s="160"/>
      <c r="D15" s="160"/>
      <c r="E15" s="160"/>
      <c r="F15" s="160">
        <v>1</v>
      </c>
      <c r="G15" s="160"/>
      <c r="H15" s="160">
        <v>4</v>
      </c>
      <c r="I15" s="160"/>
      <c r="J15" s="160"/>
      <c r="K15" s="160"/>
      <c r="L15" s="160">
        <f t="shared" si="0"/>
        <v>5</v>
      </c>
    </row>
    <row r="16" spans="1:12" x14ac:dyDescent="0.3">
      <c r="A16" s="164"/>
      <c r="B16" s="159" t="s">
        <v>285</v>
      </c>
      <c r="C16" s="160">
        <v>29</v>
      </c>
      <c r="D16" s="160">
        <v>32</v>
      </c>
      <c r="E16" s="160">
        <v>5</v>
      </c>
      <c r="F16" s="160">
        <v>9</v>
      </c>
      <c r="G16" s="160">
        <v>2</v>
      </c>
      <c r="H16" s="160">
        <v>24</v>
      </c>
      <c r="I16" s="160">
        <v>1</v>
      </c>
      <c r="J16" s="160">
        <v>5</v>
      </c>
      <c r="K16" s="160">
        <v>7</v>
      </c>
      <c r="L16" s="160">
        <f t="shared" si="0"/>
        <v>114</v>
      </c>
    </row>
    <row r="17" spans="1:12" x14ac:dyDescent="0.3">
      <c r="A17" s="164"/>
      <c r="B17" s="159" t="s">
        <v>382</v>
      </c>
      <c r="C17" s="160"/>
      <c r="D17" s="160">
        <v>10</v>
      </c>
      <c r="E17" s="160">
        <v>113</v>
      </c>
      <c r="F17" s="160"/>
      <c r="G17" s="160"/>
      <c r="H17" s="160"/>
      <c r="I17" s="160"/>
      <c r="J17" s="160"/>
      <c r="K17" s="160">
        <v>1</v>
      </c>
      <c r="L17" s="160">
        <f t="shared" si="0"/>
        <v>124</v>
      </c>
    </row>
    <row r="18" spans="1:12" x14ac:dyDescent="0.3">
      <c r="A18" s="164"/>
      <c r="B18" s="159" t="s">
        <v>383</v>
      </c>
      <c r="C18" s="160">
        <v>20</v>
      </c>
      <c r="D18" s="160"/>
      <c r="E18" s="160"/>
      <c r="F18" s="160"/>
      <c r="G18" s="160"/>
      <c r="H18" s="160"/>
      <c r="I18" s="160"/>
      <c r="J18" s="160"/>
      <c r="K18" s="160"/>
      <c r="L18" s="160">
        <f t="shared" si="0"/>
        <v>20</v>
      </c>
    </row>
    <row r="19" spans="1:12" x14ac:dyDescent="0.3">
      <c r="A19" s="164"/>
      <c r="B19" s="159" t="s">
        <v>384</v>
      </c>
      <c r="C19" s="160">
        <v>2</v>
      </c>
      <c r="D19" s="160">
        <v>1</v>
      </c>
      <c r="E19" s="160">
        <v>1</v>
      </c>
      <c r="F19" s="160"/>
      <c r="G19" s="160"/>
      <c r="H19" s="160">
        <v>5</v>
      </c>
      <c r="I19" s="160">
        <v>3</v>
      </c>
      <c r="J19" s="160">
        <v>5</v>
      </c>
      <c r="K19" s="160">
        <v>1</v>
      </c>
      <c r="L19" s="160">
        <f t="shared" si="0"/>
        <v>18</v>
      </c>
    </row>
    <row r="20" spans="1:12" x14ac:dyDescent="0.3">
      <c r="A20" s="164"/>
      <c r="B20" s="159" t="s">
        <v>43</v>
      </c>
      <c r="C20" s="314">
        <f>SUM(C6:C19)</f>
        <v>148</v>
      </c>
      <c r="D20" s="314">
        <f t="shared" ref="D20:L20" si="1">SUM(D6:D19)</f>
        <v>167</v>
      </c>
      <c r="E20" s="314">
        <f t="shared" si="1"/>
        <v>417</v>
      </c>
      <c r="F20" s="314">
        <f t="shared" si="1"/>
        <v>230</v>
      </c>
      <c r="G20" s="314">
        <f t="shared" si="1"/>
        <v>636</v>
      </c>
      <c r="H20" s="314">
        <f t="shared" si="1"/>
        <v>192</v>
      </c>
      <c r="I20" s="314">
        <f t="shared" si="1"/>
        <v>402</v>
      </c>
      <c r="J20" s="314">
        <f t="shared" si="1"/>
        <v>148</v>
      </c>
      <c r="K20" s="314">
        <f t="shared" si="1"/>
        <v>134</v>
      </c>
      <c r="L20" s="314">
        <f t="shared" si="1"/>
        <v>2474</v>
      </c>
    </row>
    <row r="21" spans="1:12" x14ac:dyDescent="0.3">
      <c r="A21" s="164"/>
    </row>
    <row r="22" spans="1:12" x14ac:dyDescent="0.3">
      <c r="A22" s="164"/>
      <c r="B22" s="125" t="s">
        <v>451</v>
      </c>
    </row>
    <row r="23" spans="1:12" x14ac:dyDescent="0.3">
      <c r="A23" s="164"/>
      <c r="B23" s="125" t="s">
        <v>452</v>
      </c>
    </row>
    <row r="24" spans="1:12" x14ac:dyDescent="0.3">
      <c r="A24" s="164"/>
    </row>
    <row r="25" spans="1:12" x14ac:dyDescent="0.3">
      <c r="A25" s="164"/>
    </row>
    <row r="26" spans="1:12" x14ac:dyDescent="0.3">
      <c r="A26" s="164"/>
    </row>
    <row r="27" spans="1:12" x14ac:dyDescent="0.3">
      <c r="A27" s="164"/>
    </row>
    <row r="28" spans="1:12" x14ac:dyDescent="0.3">
      <c r="A28" s="164"/>
    </row>
    <row r="29" spans="1:12" x14ac:dyDescent="0.3">
      <c r="A29" s="164"/>
    </row>
    <row r="30" spans="1:12" x14ac:dyDescent="0.3">
      <c r="A30" s="164"/>
    </row>
    <row r="31" spans="1:12" x14ac:dyDescent="0.3">
      <c r="A31" s="164"/>
    </row>
    <row r="32" spans="1:12" x14ac:dyDescent="0.3">
      <c r="A32" s="164"/>
    </row>
    <row r="33" spans="1:1" x14ac:dyDescent="0.3">
      <c r="A33" s="172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F77A1-6F3E-4BC5-B7AB-5EDDC34D5D17}">
  <dimension ref="A2:L33"/>
  <sheetViews>
    <sheetView showGridLines="0" zoomScale="70" zoomScaleNormal="70" workbookViewId="0">
      <selection activeCell="B14" sqref="B14"/>
    </sheetView>
  </sheetViews>
  <sheetFormatPr baseColWidth="10" defaultColWidth="11.44140625" defaultRowHeight="14.4" x14ac:dyDescent="0.3"/>
  <cols>
    <col min="1" max="1" width="7.6640625" style="98" customWidth="1"/>
    <col min="2" max="2" width="29.109375" style="98" customWidth="1"/>
    <col min="3" max="12" width="12.44140625" style="98" customWidth="1"/>
    <col min="13" max="16384" width="11.44140625" style="98"/>
  </cols>
  <sheetData>
    <row r="2" spans="1:12" x14ac:dyDescent="0.3">
      <c r="A2" s="97" t="s">
        <v>252</v>
      </c>
    </row>
    <row r="3" spans="1:12" x14ac:dyDescent="0.3">
      <c r="B3" s="99" t="s">
        <v>604</v>
      </c>
    </row>
    <row r="4" spans="1:12" x14ac:dyDescent="0.3">
      <c r="B4" s="100"/>
    </row>
    <row r="5" spans="1:12" x14ac:dyDescent="0.3">
      <c r="A5" s="164"/>
      <c r="B5" s="152" t="s">
        <v>364</v>
      </c>
      <c r="C5" s="309" t="s">
        <v>365</v>
      </c>
      <c r="D5" s="309" t="s">
        <v>254</v>
      </c>
      <c r="E5" s="309" t="s">
        <v>366</v>
      </c>
      <c r="F5" s="309" t="s">
        <v>367</v>
      </c>
      <c r="G5" s="309" t="s">
        <v>368</v>
      </c>
      <c r="H5" s="309" t="s">
        <v>369</v>
      </c>
      <c r="I5" s="309" t="s">
        <v>370</v>
      </c>
      <c r="J5" s="309" t="s">
        <v>371</v>
      </c>
      <c r="K5" s="309" t="s">
        <v>372</v>
      </c>
      <c r="L5" s="309" t="s">
        <v>43</v>
      </c>
    </row>
    <row r="6" spans="1:12" x14ac:dyDescent="0.3">
      <c r="A6" s="164"/>
      <c r="B6" s="159" t="s">
        <v>373</v>
      </c>
      <c r="C6" s="160">
        <v>11</v>
      </c>
      <c r="D6" s="160">
        <v>10</v>
      </c>
      <c r="E6" s="160">
        <v>6</v>
      </c>
      <c r="F6" s="160">
        <v>13</v>
      </c>
      <c r="G6" s="160">
        <v>46</v>
      </c>
      <c r="H6" s="160">
        <v>15</v>
      </c>
      <c r="I6" s="160">
        <v>28</v>
      </c>
      <c r="J6" s="160">
        <v>3</v>
      </c>
      <c r="K6" s="160">
        <v>8</v>
      </c>
      <c r="L6" s="160">
        <v>140</v>
      </c>
    </row>
    <row r="7" spans="1:12" x14ac:dyDescent="0.3">
      <c r="A7" s="164"/>
      <c r="B7" s="159" t="s">
        <v>374</v>
      </c>
      <c r="C7" s="160">
        <v>3</v>
      </c>
      <c r="D7" s="160">
        <v>2</v>
      </c>
      <c r="E7" s="160">
        <v>31</v>
      </c>
      <c r="F7" s="160">
        <v>22</v>
      </c>
      <c r="G7" s="160">
        <v>46</v>
      </c>
      <c r="H7" s="160">
        <v>17</v>
      </c>
      <c r="I7" s="160">
        <v>27</v>
      </c>
      <c r="J7" s="160">
        <v>21</v>
      </c>
      <c r="K7" s="160">
        <v>11</v>
      </c>
      <c r="L7" s="160">
        <v>180</v>
      </c>
    </row>
    <row r="8" spans="1:12" x14ac:dyDescent="0.3">
      <c r="A8" s="164"/>
      <c r="B8" s="159" t="s">
        <v>375</v>
      </c>
      <c r="C8" s="160">
        <v>45</v>
      </c>
      <c r="D8" s="160">
        <v>20</v>
      </c>
      <c r="E8" s="160">
        <v>23</v>
      </c>
      <c r="F8" s="160">
        <v>18</v>
      </c>
      <c r="G8" s="160">
        <v>37</v>
      </c>
      <c r="H8" s="160">
        <v>16</v>
      </c>
      <c r="I8" s="160">
        <v>31</v>
      </c>
      <c r="J8" s="160">
        <v>10</v>
      </c>
      <c r="K8" s="160">
        <v>11</v>
      </c>
      <c r="L8" s="160">
        <v>211</v>
      </c>
    </row>
    <row r="9" spans="1:12" x14ac:dyDescent="0.3">
      <c r="A9" s="164"/>
      <c r="B9" s="159" t="s">
        <v>376</v>
      </c>
      <c r="C9" s="160">
        <v>15</v>
      </c>
      <c r="D9" s="160">
        <v>26</v>
      </c>
      <c r="E9" s="160">
        <v>92</v>
      </c>
      <c r="F9" s="160">
        <v>57</v>
      </c>
      <c r="G9" s="160">
        <v>167</v>
      </c>
      <c r="H9" s="160">
        <v>42</v>
      </c>
      <c r="I9" s="160">
        <v>69</v>
      </c>
      <c r="J9" s="160">
        <v>14</v>
      </c>
      <c r="K9" s="160">
        <v>32</v>
      </c>
      <c r="L9" s="160">
        <v>514</v>
      </c>
    </row>
    <row r="10" spans="1:12" x14ac:dyDescent="0.3">
      <c r="A10" s="164"/>
      <c r="B10" s="159" t="s">
        <v>377</v>
      </c>
      <c r="C10" s="160">
        <v>2</v>
      </c>
      <c r="D10" s="160">
        <v>2</v>
      </c>
      <c r="E10" s="160">
        <v>6</v>
      </c>
      <c r="F10" s="160">
        <v>10</v>
      </c>
      <c r="G10" s="160">
        <v>30</v>
      </c>
      <c r="H10" s="160">
        <v>13</v>
      </c>
      <c r="I10" s="160">
        <v>20</v>
      </c>
      <c r="J10" s="160">
        <v>6</v>
      </c>
      <c r="K10" s="160">
        <v>3</v>
      </c>
      <c r="L10" s="160">
        <v>92</v>
      </c>
    </row>
    <row r="11" spans="1:12" x14ac:dyDescent="0.3">
      <c r="A11" s="164"/>
      <c r="B11" s="159" t="s">
        <v>378</v>
      </c>
      <c r="C11" s="160">
        <v>2</v>
      </c>
      <c r="D11" s="160">
        <v>8</v>
      </c>
      <c r="E11" s="160">
        <v>10</v>
      </c>
      <c r="F11" s="160">
        <v>11</v>
      </c>
      <c r="G11" s="160">
        <v>36</v>
      </c>
      <c r="H11" s="160">
        <v>14</v>
      </c>
      <c r="I11" s="160">
        <v>18</v>
      </c>
      <c r="J11" s="160">
        <v>16</v>
      </c>
      <c r="K11" s="160">
        <v>9</v>
      </c>
      <c r="L11" s="160">
        <v>124</v>
      </c>
    </row>
    <row r="12" spans="1:12" x14ac:dyDescent="0.3">
      <c r="A12" s="164"/>
      <c r="B12" s="159" t="s">
        <v>379</v>
      </c>
      <c r="C12" s="160">
        <v>3</v>
      </c>
      <c r="D12" s="160">
        <v>9</v>
      </c>
      <c r="E12" s="160">
        <v>47</v>
      </c>
      <c r="F12" s="160">
        <v>23</v>
      </c>
      <c r="G12" s="160">
        <v>81</v>
      </c>
      <c r="H12" s="160">
        <v>14</v>
      </c>
      <c r="I12" s="160">
        <v>70</v>
      </c>
      <c r="J12" s="160">
        <v>15</v>
      </c>
      <c r="K12" s="160">
        <v>18</v>
      </c>
      <c r="L12" s="160">
        <v>280</v>
      </c>
    </row>
    <row r="13" spans="1:12" x14ac:dyDescent="0.3">
      <c r="A13" s="164"/>
      <c r="B13" s="159" t="s">
        <v>638</v>
      </c>
      <c r="C13" s="160">
        <v>16</v>
      </c>
      <c r="D13" s="160">
        <v>35</v>
      </c>
      <c r="E13" s="160">
        <v>79</v>
      </c>
      <c r="F13" s="160">
        <v>63</v>
      </c>
      <c r="G13" s="160">
        <v>171</v>
      </c>
      <c r="H13" s="160">
        <v>22</v>
      </c>
      <c r="I13" s="160">
        <v>96</v>
      </c>
      <c r="J13" s="160">
        <v>51</v>
      </c>
      <c r="K13" s="160">
        <v>29</v>
      </c>
      <c r="L13" s="160">
        <v>562</v>
      </c>
    </row>
    <row r="14" spans="1:12" x14ac:dyDescent="0.3">
      <c r="A14" s="164"/>
      <c r="B14" s="159" t="s">
        <v>380</v>
      </c>
      <c r="C14" s="160"/>
      <c r="D14" s="160">
        <v>12</v>
      </c>
      <c r="E14" s="160">
        <v>4</v>
      </c>
      <c r="F14" s="160">
        <v>3</v>
      </c>
      <c r="G14" s="160">
        <v>20</v>
      </c>
      <c r="H14" s="160">
        <v>6</v>
      </c>
      <c r="I14" s="160">
        <v>39</v>
      </c>
      <c r="J14" s="160">
        <v>2</v>
      </c>
      <c r="K14" s="160">
        <v>4</v>
      </c>
      <c r="L14" s="160">
        <v>90</v>
      </c>
    </row>
    <row r="15" spans="1:12" x14ac:dyDescent="0.3">
      <c r="A15" s="164"/>
      <c r="B15" s="159" t="s">
        <v>381</v>
      </c>
      <c r="C15" s="160"/>
      <c r="D15" s="160"/>
      <c r="E15" s="160"/>
      <c r="F15" s="160">
        <v>1</v>
      </c>
      <c r="G15" s="160"/>
      <c r="H15" s="160">
        <v>4</v>
      </c>
      <c r="I15" s="160"/>
      <c r="J15" s="160"/>
      <c r="K15" s="160"/>
      <c r="L15" s="160">
        <v>5</v>
      </c>
    </row>
    <row r="16" spans="1:12" x14ac:dyDescent="0.3">
      <c r="A16" s="164"/>
      <c r="B16" s="159" t="s">
        <v>285</v>
      </c>
      <c r="C16" s="160">
        <v>29</v>
      </c>
      <c r="D16" s="160">
        <v>32</v>
      </c>
      <c r="E16" s="160">
        <v>5</v>
      </c>
      <c r="F16" s="160">
        <v>9</v>
      </c>
      <c r="G16" s="160">
        <v>2</v>
      </c>
      <c r="H16" s="160">
        <v>24</v>
      </c>
      <c r="I16" s="160">
        <v>1</v>
      </c>
      <c r="J16" s="160">
        <v>5</v>
      </c>
      <c r="K16" s="160">
        <v>7</v>
      </c>
      <c r="L16" s="160">
        <v>114</v>
      </c>
    </row>
    <row r="17" spans="1:12" x14ac:dyDescent="0.3">
      <c r="A17" s="164"/>
      <c r="B17" s="159" t="s">
        <v>385</v>
      </c>
      <c r="C17" s="160"/>
      <c r="D17" s="160">
        <v>10</v>
      </c>
      <c r="E17" s="160">
        <v>113</v>
      </c>
      <c r="F17" s="160"/>
      <c r="G17" s="160"/>
      <c r="H17" s="160"/>
      <c r="I17" s="160"/>
      <c r="J17" s="160"/>
      <c r="K17" s="160">
        <v>1</v>
      </c>
      <c r="L17" s="160">
        <v>124</v>
      </c>
    </row>
    <row r="18" spans="1:12" x14ac:dyDescent="0.3">
      <c r="A18" s="164"/>
      <c r="B18" s="159" t="s">
        <v>383</v>
      </c>
      <c r="C18" s="160">
        <v>20</v>
      </c>
      <c r="D18" s="160"/>
      <c r="E18" s="160"/>
      <c r="F18" s="160"/>
      <c r="G18" s="160"/>
      <c r="H18" s="160"/>
      <c r="I18" s="160"/>
      <c r="J18" s="160"/>
      <c r="K18" s="160"/>
      <c r="L18" s="160">
        <v>20</v>
      </c>
    </row>
    <row r="19" spans="1:12" x14ac:dyDescent="0.3">
      <c r="A19" s="164"/>
      <c r="B19" s="159" t="s">
        <v>386</v>
      </c>
      <c r="C19" s="160">
        <v>2</v>
      </c>
      <c r="D19" s="160">
        <v>1</v>
      </c>
      <c r="E19" s="160">
        <v>1</v>
      </c>
      <c r="F19" s="160"/>
      <c r="G19" s="160"/>
      <c r="H19" s="160">
        <v>5</v>
      </c>
      <c r="I19" s="160">
        <v>3</v>
      </c>
      <c r="J19" s="160">
        <v>5</v>
      </c>
      <c r="K19" s="160">
        <v>1</v>
      </c>
      <c r="L19" s="160">
        <v>18</v>
      </c>
    </row>
    <row r="20" spans="1:12" x14ac:dyDescent="0.3">
      <c r="A20" s="164"/>
      <c r="B20" s="159" t="s">
        <v>43</v>
      </c>
      <c r="C20" s="314">
        <v>148</v>
      </c>
      <c r="D20" s="314">
        <v>167</v>
      </c>
      <c r="E20" s="314">
        <v>417</v>
      </c>
      <c r="F20" s="314">
        <v>230</v>
      </c>
      <c r="G20" s="314">
        <v>636</v>
      </c>
      <c r="H20" s="314">
        <v>192</v>
      </c>
      <c r="I20" s="314">
        <v>402</v>
      </c>
      <c r="J20" s="314">
        <v>148</v>
      </c>
      <c r="K20" s="314">
        <v>134</v>
      </c>
      <c r="L20" s="314">
        <v>2474</v>
      </c>
    </row>
    <row r="21" spans="1:12" x14ac:dyDescent="0.3">
      <c r="A21" s="164"/>
    </row>
    <row r="22" spans="1:12" x14ac:dyDescent="0.3">
      <c r="A22" s="164"/>
      <c r="B22" s="125" t="s">
        <v>451</v>
      </c>
    </row>
    <row r="23" spans="1:12" x14ac:dyDescent="0.3">
      <c r="A23" s="164"/>
      <c r="B23" s="125" t="s">
        <v>452</v>
      </c>
    </row>
    <row r="24" spans="1:12" x14ac:dyDescent="0.3">
      <c r="A24" s="164"/>
    </row>
    <row r="25" spans="1:12" x14ac:dyDescent="0.3">
      <c r="A25" s="164"/>
    </row>
    <row r="26" spans="1:12" x14ac:dyDescent="0.3">
      <c r="A26" s="164"/>
    </row>
    <row r="27" spans="1:12" x14ac:dyDescent="0.3">
      <c r="A27" s="164"/>
    </row>
    <row r="28" spans="1:12" x14ac:dyDescent="0.3">
      <c r="A28" s="164"/>
    </row>
    <row r="29" spans="1:12" x14ac:dyDescent="0.3">
      <c r="A29" s="164"/>
    </row>
    <row r="30" spans="1:12" x14ac:dyDescent="0.3">
      <c r="A30" s="164"/>
    </row>
    <row r="31" spans="1:12" x14ac:dyDescent="0.3">
      <c r="A31" s="164"/>
    </row>
    <row r="32" spans="1:12" x14ac:dyDescent="0.3">
      <c r="A32" s="164"/>
    </row>
    <row r="33" spans="1:1" x14ac:dyDescent="0.3">
      <c r="A33" s="172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54030-9F68-4DFC-912E-DB3EAFD6AF0C}">
  <dimension ref="A2:G20"/>
  <sheetViews>
    <sheetView showGridLines="0" tabSelected="1" zoomScaleNormal="100" workbookViewId="0"/>
  </sheetViews>
  <sheetFormatPr baseColWidth="10" defaultColWidth="11.44140625" defaultRowHeight="14.4" x14ac:dyDescent="0.3"/>
  <cols>
    <col min="1" max="1" width="7.6640625" style="98" customWidth="1"/>
    <col min="2" max="2" width="12.33203125" style="98" customWidth="1"/>
    <col min="3" max="16384" width="11.44140625" style="98"/>
  </cols>
  <sheetData>
    <row r="2" spans="1:7" x14ac:dyDescent="0.3">
      <c r="A2" s="97" t="s">
        <v>361</v>
      </c>
    </row>
    <row r="3" spans="1:7" x14ac:dyDescent="0.3">
      <c r="B3" s="99" t="s">
        <v>639</v>
      </c>
    </row>
    <row r="5" spans="1:7" ht="28.8" x14ac:dyDescent="0.3">
      <c r="A5" s="164"/>
      <c r="B5" s="152" t="s">
        <v>326</v>
      </c>
      <c r="C5" s="309" t="s">
        <v>387</v>
      </c>
      <c r="D5" s="309" t="s">
        <v>388</v>
      </c>
      <c r="E5" s="309" t="s">
        <v>389</v>
      </c>
      <c r="F5" s="309" t="s">
        <v>390</v>
      </c>
      <c r="G5" s="309" t="s">
        <v>2</v>
      </c>
    </row>
    <row r="6" spans="1:7" x14ac:dyDescent="0.3">
      <c r="A6" s="164"/>
      <c r="B6" s="106">
        <v>2011</v>
      </c>
      <c r="C6" s="160">
        <v>18848</v>
      </c>
      <c r="D6" s="160">
        <v>8696</v>
      </c>
      <c r="E6" s="160">
        <v>69</v>
      </c>
      <c r="F6" s="160">
        <v>3046</v>
      </c>
      <c r="G6" s="160">
        <v>30659</v>
      </c>
    </row>
    <row r="7" spans="1:7" x14ac:dyDescent="0.3">
      <c r="A7" s="164"/>
      <c r="B7" s="106">
        <v>2012</v>
      </c>
      <c r="C7" s="160">
        <v>16444</v>
      </c>
      <c r="D7" s="160">
        <v>8501</v>
      </c>
      <c r="E7" s="160">
        <v>177</v>
      </c>
      <c r="F7" s="160">
        <v>2251</v>
      </c>
      <c r="G7" s="160">
        <v>27373</v>
      </c>
    </row>
    <row r="8" spans="1:7" x14ac:dyDescent="0.3">
      <c r="A8" s="164"/>
      <c r="B8" s="106">
        <v>2013</v>
      </c>
      <c r="C8" s="160">
        <v>16839</v>
      </c>
      <c r="D8" s="160">
        <v>8728</v>
      </c>
      <c r="E8" s="160">
        <v>188</v>
      </c>
      <c r="F8" s="160">
        <v>2282</v>
      </c>
      <c r="G8" s="160">
        <v>28037</v>
      </c>
    </row>
    <row r="9" spans="1:7" x14ac:dyDescent="0.3">
      <c r="A9" s="164"/>
      <c r="B9" s="106">
        <v>2014</v>
      </c>
      <c r="C9" s="160">
        <v>17087</v>
      </c>
      <c r="D9" s="160">
        <v>8921</v>
      </c>
      <c r="E9" s="160">
        <v>199</v>
      </c>
      <c r="F9" s="160">
        <v>2309</v>
      </c>
      <c r="G9" s="160">
        <v>28516</v>
      </c>
    </row>
    <row r="10" spans="1:7" x14ac:dyDescent="0.3">
      <c r="A10" s="172"/>
      <c r="B10" s="106">
        <v>2015</v>
      </c>
      <c r="C10" s="160">
        <v>17763</v>
      </c>
      <c r="D10" s="160">
        <v>9205</v>
      </c>
      <c r="E10" s="160">
        <v>213</v>
      </c>
      <c r="F10" s="160">
        <v>2347</v>
      </c>
      <c r="G10" s="160">
        <v>29528</v>
      </c>
    </row>
    <row r="11" spans="1:7" x14ac:dyDescent="0.3">
      <c r="B11" s="106">
        <v>2016</v>
      </c>
      <c r="C11" s="160">
        <v>18002</v>
      </c>
      <c r="D11" s="160">
        <v>8818</v>
      </c>
      <c r="E11" s="160">
        <v>206</v>
      </c>
      <c r="F11" s="160">
        <v>2140</v>
      </c>
      <c r="G11" s="160">
        <v>29166</v>
      </c>
    </row>
    <row r="12" spans="1:7" x14ac:dyDescent="0.3">
      <c r="B12" s="106">
        <v>2017</v>
      </c>
      <c r="C12" s="160">
        <v>18026</v>
      </c>
      <c r="D12" s="160">
        <v>7956</v>
      </c>
      <c r="E12" s="160">
        <v>169</v>
      </c>
      <c r="F12" s="160">
        <v>1749</v>
      </c>
      <c r="G12" s="160">
        <v>27900</v>
      </c>
    </row>
    <row r="13" spans="1:7" x14ac:dyDescent="0.3">
      <c r="B13" s="106">
        <v>2018</v>
      </c>
      <c r="C13" s="160">
        <v>18603</v>
      </c>
      <c r="D13" s="160">
        <v>8128</v>
      </c>
      <c r="E13" s="160">
        <v>161</v>
      </c>
      <c r="F13" s="160">
        <v>1623</v>
      </c>
      <c r="G13" s="160">
        <v>28515</v>
      </c>
    </row>
    <row r="14" spans="1:7" x14ac:dyDescent="0.3">
      <c r="B14" s="106">
        <v>2019</v>
      </c>
      <c r="C14" s="160">
        <v>18683</v>
      </c>
      <c r="D14" s="160">
        <v>7994</v>
      </c>
      <c r="E14" s="160">
        <v>193</v>
      </c>
      <c r="F14" s="160">
        <v>1615</v>
      </c>
      <c r="G14" s="160">
        <v>28485</v>
      </c>
    </row>
    <row r="15" spans="1:7" x14ac:dyDescent="0.3">
      <c r="B15" s="106">
        <v>2020</v>
      </c>
      <c r="C15" s="315">
        <v>19110</v>
      </c>
      <c r="D15" s="315">
        <v>7716</v>
      </c>
      <c r="E15" s="315">
        <v>187</v>
      </c>
      <c r="F15" s="315">
        <v>1478</v>
      </c>
      <c r="G15" s="315">
        <v>28491</v>
      </c>
    </row>
    <row r="16" spans="1:7" x14ac:dyDescent="0.3">
      <c r="B16" s="106">
        <v>2021</v>
      </c>
      <c r="C16" s="315">
        <v>19181</v>
      </c>
      <c r="D16" s="315">
        <v>6944</v>
      </c>
      <c r="E16" s="315">
        <v>170</v>
      </c>
      <c r="F16" s="315">
        <v>1347</v>
      </c>
      <c r="G16" s="315">
        <v>27642</v>
      </c>
    </row>
    <row r="17" spans="2:7" x14ac:dyDescent="0.3">
      <c r="B17" s="106">
        <v>2022</v>
      </c>
      <c r="C17" s="314">
        <v>20123</v>
      </c>
      <c r="D17" s="314">
        <v>7987</v>
      </c>
      <c r="E17" s="314">
        <v>190</v>
      </c>
      <c r="F17" s="314">
        <v>979</v>
      </c>
      <c r="G17" s="314">
        <f>SUM(C17:F17)</f>
        <v>29279</v>
      </c>
    </row>
    <row r="19" spans="2:7" x14ac:dyDescent="0.3">
      <c r="B19" s="125" t="s">
        <v>451</v>
      </c>
    </row>
    <row r="20" spans="2:7" x14ac:dyDescent="0.3">
      <c r="B20" s="125" t="s">
        <v>453</v>
      </c>
    </row>
  </sheetData>
  <pageMargins left="0.70000000000000007" right="0.70000000000000007" top="0.75" bottom="0.75" header="0.30000000000000004" footer="0.30000000000000004"/>
  <pageSetup paperSize="9" orientation="portrait" r:id="rId1"/>
  <ignoredErrors>
    <ignoredError sqref="G1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58AC-8601-43BE-B10C-F7DF859E6EEF}">
  <sheetPr codeName="Hoja7"/>
  <dimension ref="A2:P36"/>
  <sheetViews>
    <sheetView showGridLines="0" zoomScale="80" zoomScaleNormal="80" workbookViewId="0">
      <selection activeCell="F24" sqref="F24"/>
    </sheetView>
  </sheetViews>
  <sheetFormatPr baseColWidth="10" defaultColWidth="11.44140625" defaultRowHeight="18" x14ac:dyDescent="0.45"/>
  <cols>
    <col min="1" max="1" width="7.6640625" style="10" customWidth="1"/>
    <col min="2" max="2" width="11.44140625" style="10" customWidth="1"/>
    <col min="3" max="3" width="12.6640625" style="10" bestFit="1" customWidth="1"/>
    <col min="4" max="4" width="11.88671875" style="10" bestFit="1" customWidth="1"/>
    <col min="5" max="5" width="12.6640625" style="10" bestFit="1" customWidth="1"/>
    <col min="6" max="6" width="11.88671875" style="10" bestFit="1" customWidth="1"/>
    <col min="7" max="7" width="12.6640625" style="10" bestFit="1" customWidth="1"/>
    <col min="8" max="10" width="11.88671875" style="10" bestFit="1" customWidth="1"/>
    <col min="11" max="11" width="12.88671875" style="10" bestFit="1" customWidth="1"/>
    <col min="12" max="12" width="11.6640625" style="10" bestFit="1" customWidth="1"/>
    <col min="13" max="13" width="14.5546875" style="10" bestFit="1" customWidth="1"/>
    <col min="14" max="14" width="11.6640625" style="10" bestFit="1" customWidth="1"/>
    <col min="15" max="16384" width="11.44140625" style="10"/>
  </cols>
  <sheetData>
    <row r="2" spans="1:16" x14ac:dyDescent="0.45">
      <c r="A2" s="9" t="s">
        <v>10</v>
      </c>
      <c r="O2" s="12"/>
    </row>
    <row r="3" spans="1:16" x14ac:dyDescent="0.45">
      <c r="B3" s="327" t="s">
        <v>631</v>
      </c>
      <c r="O3" s="12"/>
    </row>
    <row r="4" spans="1:16" x14ac:dyDescent="0.45">
      <c r="B4" s="11" t="s">
        <v>45</v>
      </c>
    </row>
    <row r="5" spans="1:16" ht="18.600000000000001" thickBot="1" x14ac:dyDescent="0.5">
      <c r="P5" s="12"/>
    </row>
    <row r="6" spans="1:16" ht="36.6" thickTop="1" x14ac:dyDescent="0.45">
      <c r="B6" s="22" t="s">
        <v>129</v>
      </c>
      <c r="C6" s="25" t="s">
        <v>37</v>
      </c>
      <c r="D6" s="25" t="s">
        <v>38</v>
      </c>
      <c r="E6" s="25" t="s">
        <v>3</v>
      </c>
      <c r="F6" s="25" t="s">
        <v>38</v>
      </c>
      <c r="G6" s="25" t="s">
        <v>4</v>
      </c>
      <c r="H6" s="25" t="s">
        <v>38</v>
      </c>
      <c r="I6" s="25" t="s">
        <v>5</v>
      </c>
      <c r="J6" s="25" t="s">
        <v>38</v>
      </c>
      <c r="K6" s="25" t="s">
        <v>47</v>
      </c>
      <c r="L6" s="25" t="s">
        <v>38</v>
      </c>
      <c r="M6" s="25" t="s">
        <v>39</v>
      </c>
      <c r="N6" s="26" t="s">
        <v>38</v>
      </c>
    </row>
    <row r="7" spans="1:16" x14ac:dyDescent="0.45">
      <c r="B7" s="23">
        <v>2011</v>
      </c>
      <c r="C7" s="15">
        <v>785992.48659939389</v>
      </c>
      <c r="D7" s="16">
        <v>-10.972193146868843</v>
      </c>
      <c r="E7" s="15">
        <v>59771.464756203997</v>
      </c>
      <c r="F7" s="16">
        <v>3.5621582363966646</v>
      </c>
      <c r="G7" s="15">
        <v>369725.50383325998</v>
      </c>
      <c r="H7" s="16">
        <v>-3.5365269785319904</v>
      </c>
      <c r="I7" s="15">
        <v>4824.1713371570004</v>
      </c>
      <c r="J7" s="16">
        <v>24.458427725942549</v>
      </c>
      <c r="K7" s="15">
        <v>79444.994329453009</v>
      </c>
      <c r="L7" s="16">
        <v>88.438960109388418</v>
      </c>
      <c r="M7" s="15">
        <v>1299758.6208554679</v>
      </c>
      <c r="N7" s="16">
        <v>-5.1197195455236075</v>
      </c>
    </row>
    <row r="8" spans="1:16" x14ac:dyDescent="0.45">
      <c r="B8" s="23">
        <v>2012</v>
      </c>
      <c r="C8" s="15">
        <v>714535.20129033609</v>
      </c>
      <c r="D8" s="16">
        <v>-9.0913445773786741</v>
      </c>
      <c r="E8" s="15">
        <v>56236.59629661301</v>
      </c>
      <c r="F8" s="16">
        <v>-5.9139732881049802</v>
      </c>
      <c r="G8" s="15">
        <v>313025.12816440599</v>
      </c>
      <c r="H8" s="16">
        <v>-15.335803205619513</v>
      </c>
      <c r="I8" s="15">
        <v>3191.6570376250002</v>
      </c>
      <c r="J8" s="16">
        <v>-33.84030511018458</v>
      </c>
      <c r="K8" s="15">
        <v>64567.760471018002</v>
      </c>
      <c r="L8" s="16">
        <v>-18.726458455947679</v>
      </c>
      <c r="M8" s="15">
        <v>1151556.3432599981</v>
      </c>
      <c r="N8" s="16">
        <v>-11.402292334704946</v>
      </c>
    </row>
    <row r="9" spans="1:16" x14ac:dyDescent="0.45">
      <c r="B9" s="23">
        <v>2013</v>
      </c>
      <c r="C9" s="15">
        <v>687816.901175512</v>
      </c>
      <c r="D9" s="16">
        <v>-3.7392559619981101</v>
      </c>
      <c r="E9" s="15">
        <v>61429.941843531</v>
      </c>
      <c r="F9" s="16">
        <v>9.2348148517494337</v>
      </c>
      <c r="G9" s="15">
        <v>343339.75574703998</v>
      </c>
      <c r="H9" s="16">
        <v>9.6844070507694955</v>
      </c>
      <c r="I9" s="15">
        <v>3049.873608594</v>
      </c>
      <c r="J9" s="16">
        <v>-4.4423140506507908</v>
      </c>
      <c r="K9" s="15">
        <v>81067.265198783993</v>
      </c>
      <c r="L9" s="16">
        <v>25.553781960847143</v>
      </c>
      <c r="M9" s="15">
        <v>1176703.7375734609</v>
      </c>
      <c r="N9" s="16">
        <v>2.183774546564675</v>
      </c>
    </row>
    <row r="10" spans="1:16" x14ac:dyDescent="0.45">
      <c r="B10" s="23">
        <v>2014</v>
      </c>
      <c r="C10" s="15">
        <v>700868.15565627394</v>
      </c>
      <c r="D10" s="16">
        <v>1.8974896456392281</v>
      </c>
      <c r="E10" s="15">
        <v>68726.03346570101</v>
      </c>
      <c r="F10" s="16">
        <v>11.877093487657826</v>
      </c>
      <c r="G10" s="15">
        <v>340727.04554658395</v>
      </c>
      <c r="H10" s="16">
        <v>-0.76096931879364926</v>
      </c>
      <c r="I10" s="15">
        <v>3142.3847592350003</v>
      </c>
      <c r="J10" s="16">
        <v>3.0332781784897707</v>
      </c>
      <c r="K10" s="15">
        <v>78291.718933817989</v>
      </c>
      <c r="L10" s="16">
        <v>-3.4237571209046256</v>
      </c>
      <c r="M10" s="15">
        <v>1191755.3383616118</v>
      </c>
      <c r="N10" s="16">
        <v>1.2791325724170439</v>
      </c>
    </row>
    <row r="11" spans="1:16" x14ac:dyDescent="0.45">
      <c r="B11" s="23">
        <v>2015</v>
      </c>
      <c r="C11" s="15">
        <v>671869.95655932813</v>
      </c>
      <c r="D11" s="16">
        <v>-4.1374684900318641</v>
      </c>
      <c r="E11" s="15">
        <v>80058.469791709009</v>
      </c>
      <c r="F11" s="16">
        <v>16.489291982293231</v>
      </c>
      <c r="G11" s="15">
        <v>356507.17052376294</v>
      </c>
      <c r="H11" s="16">
        <v>4.631309778143673</v>
      </c>
      <c r="I11" s="15">
        <v>4978.7261931459998</v>
      </c>
      <c r="J11" s="16">
        <v>58.437829056873639</v>
      </c>
      <c r="K11" s="15">
        <v>105010.672603518</v>
      </c>
      <c r="L11" s="16">
        <v>34.127432675588892</v>
      </c>
      <c r="M11" s="15">
        <v>1218424.9956714641</v>
      </c>
      <c r="N11" s="16">
        <v>2.2378466830714534</v>
      </c>
    </row>
    <row r="12" spans="1:16" x14ac:dyDescent="0.45">
      <c r="B12" s="23">
        <v>2016</v>
      </c>
      <c r="C12" s="15">
        <v>627057.94331969297</v>
      </c>
      <c r="D12" s="16">
        <v>-6.6697450603565009</v>
      </c>
      <c r="E12" s="15">
        <v>58834.839506210003</v>
      </c>
      <c r="F12" s="16">
        <v>-26.510162311017542</v>
      </c>
      <c r="G12" s="15">
        <v>303663.936843206</v>
      </c>
      <c r="H12" s="16">
        <v>-14.822488311503591</v>
      </c>
      <c r="I12" s="15">
        <v>4601.6714307490001</v>
      </c>
      <c r="J12" s="16">
        <v>-7.5733179084255502</v>
      </c>
      <c r="K12" s="15">
        <v>94301.919893278013</v>
      </c>
      <c r="L12" s="16">
        <v>-10.19777556389181</v>
      </c>
      <c r="M12" s="15">
        <v>1088460.3109931359</v>
      </c>
      <c r="N12" s="16">
        <v>-10.666613467389164</v>
      </c>
    </row>
    <row r="13" spans="1:16" x14ac:dyDescent="0.45">
      <c r="B13" s="23">
        <v>2017</v>
      </c>
      <c r="C13" s="15">
        <v>671566.66859434301</v>
      </c>
      <c r="D13" s="16">
        <v>7.0980243131946326</v>
      </c>
      <c r="E13" s="15">
        <v>47570.785308734994</v>
      </c>
      <c r="F13" s="16">
        <v>-19.145211055238949</v>
      </c>
      <c r="G13" s="15">
        <v>309849.33122069202</v>
      </c>
      <c r="H13" s="16">
        <v>2.0369209599886711</v>
      </c>
      <c r="I13" s="15">
        <v>3784.6015793710003</v>
      </c>
      <c r="J13" s="16">
        <v>-17.755936373862482</v>
      </c>
      <c r="K13" s="15">
        <v>74962.797512465011</v>
      </c>
      <c r="L13" s="16">
        <v>-20.507665594400613</v>
      </c>
      <c r="M13" s="15">
        <v>1107734.184215606</v>
      </c>
      <c r="N13" s="16">
        <v>1.7707465332276684</v>
      </c>
    </row>
    <row r="14" spans="1:16" x14ac:dyDescent="0.45">
      <c r="B14" s="23">
        <v>2018</v>
      </c>
      <c r="C14" s="28">
        <v>667598.16931967996</v>
      </c>
      <c r="D14" s="16">
        <v>-0.59093154265227543</v>
      </c>
      <c r="E14" s="28">
        <v>71443.002749925552</v>
      </c>
      <c r="F14" s="16">
        <v>50.182517034897714</v>
      </c>
      <c r="G14" s="28">
        <v>367924.13480937417</v>
      </c>
      <c r="H14" s="16">
        <v>18.742917197816386</v>
      </c>
      <c r="I14" s="28">
        <v>5960.641483637869</v>
      </c>
      <c r="J14" s="16">
        <v>57.497199074480278</v>
      </c>
      <c r="K14" s="28">
        <v>71104.300416854923</v>
      </c>
      <c r="L14" s="16">
        <v>-5.1472159839932425</v>
      </c>
      <c r="M14" s="15">
        <v>1184030.2487794727</v>
      </c>
      <c r="N14" s="16">
        <v>6.8875787757594997</v>
      </c>
    </row>
    <row r="15" spans="1:16" x14ac:dyDescent="0.45">
      <c r="B15" s="23">
        <v>2019</v>
      </c>
      <c r="C15" s="28">
        <v>715537.80199559161</v>
      </c>
      <c r="D15" s="42">
        <v>6.5475455315977245</v>
      </c>
      <c r="E15" s="28">
        <v>69334.268511411079</v>
      </c>
      <c r="F15" s="42">
        <v>45.749682418380957</v>
      </c>
      <c r="G15" s="28">
        <v>378537.53703738283</v>
      </c>
      <c r="H15" s="42">
        <v>22.168260149565153</v>
      </c>
      <c r="I15" s="28">
        <v>4770.9859609144123</v>
      </c>
      <c r="J15" s="42">
        <v>26.063097022417587</v>
      </c>
      <c r="K15" s="28">
        <v>83639.968994648065</v>
      </c>
      <c r="L15" s="42">
        <v>11.57530371080427</v>
      </c>
      <c r="M15" s="28">
        <v>1251820.5624999478</v>
      </c>
      <c r="N15" s="42">
        <v>13.007306295812333</v>
      </c>
    </row>
    <row r="16" spans="1:16" x14ac:dyDescent="0.45">
      <c r="B16" s="23">
        <v>2020</v>
      </c>
      <c r="C16" s="28">
        <v>755998.00391982717</v>
      </c>
      <c r="D16" s="42">
        <v>13.241473488495572</v>
      </c>
      <c r="E16" s="28">
        <v>66383.403498619286</v>
      </c>
      <c r="F16" s="42">
        <v>-7.0820081135399073</v>
      </c>
      <c r="G16" s="28">
        <v>409662.49613280123</v>
      </c>
      <c r="H16" s="42">
        <v>11.344284697455958</v>
      </c>
      <c r="I16" s="28">
        <v>13737.279999999999</v>
      </c>
      <c r="J16" s="42">
        <v>130.46646971989887</v>
      </c>
      <c r="K16" s="28">
        <v>76107.146081875399</v>
      </c>
      <c r="L16" s="42">
        <v>7.0359255849377229</v>
      </c>
      <c r="M16" s="28">
        <v>1321888.329633123</v>
      </c>
      <c r="N16" s="42">
        <v>11.643121533065379</v>
      </c>
    </row>
    <row r="17" spans="2:14" x14ac:dyDescent="0.45">
      <c r="B17" s="23">
        <v>2021</v>
      </c>
      <c r="C17" s="28">
        <v>771624.45949223125</v>
      </c>
      <c r="D17" s="42">
        <v>7.8383919536071129</v>
      </c>
      <c r="E17" s="28">
        <v>102044.91088316731</v>
      </c>
      <c r="F17" s="42">
        <v>47.178174767031237</v>
      </c>
      <c r="G17" s="28">
        <v>435025.00632424268</v>
      </c>
      <c r="H17" s="42">
        <v>14.922554240976471</v>
      </c>
      <c r="I17" s="28">
        <v>23687.106899144415</v>
      </c>
      <c r="J17" s="42">
        <v>396.48242717957027</v>
      </c>
      <c r="K17" s="28">
        <v>75922.923256580019</v>
      </c>
      <c r="L17" s="42">
        <v>-9.2265047809401306</v>
      </c>
      <c r="M17" s="28">
        <v>1408304.4068553657</v>
      </c>
      <c r="N17" s="42">
        <v>12.500501193470722</v>
      </c>
    </row>
    <row r="18" spans="2:14" x14ac:dyDescent="0.45">
      <c r="B18" s="23">
        <v>2022</v>
      </c>
      <c r="C18" s="24">
        <v>826269.60296678403</v>
      </c>
      <c r="D18" s="37">
        <v>7.0818314274941603</v>
      </c>
      <c r="E18" s="24">
        <v>86563.726292502994</v>
      </c>
      <c r="F18" s="37">
        <v>-15.170952139287913</v>
      </c>
      <c r="G18" s="24">
        <v>455988.32394662406</v>
      </c>
      <c r="H18" s="37">
        <v>4.8188764594273747</v>
      </c>
      <c r="I18" s="24">
        <v>11185.496828238</v>
      </c>
      <c r="J18" s="37">
        <v>-52.778121549989621</v>
      </c>
      <c r="K18" s="24">
        <v>113707.924342887</v>
      </c>
      <c r="L18" s="37">
        <v>49.525764385064271</v>
      </c>
      <c r="M18" s="24">
        <v>1493715.0743770362</v>
      </c>
      <c r="N18" s="37">
        <v>6.051750893258637</v>
      </c>
    </row>
    <row r="20" spans="2:14" x14ac:dyDescent="0.45">
      <c r="B20" s="56" t="s">
        <v>409</v>
      </c>
      <c r="C20" s="56"/>
      <c r="D20" s="56"/>
      <c r="E20" s="56"/>
      <c r="F20" s="56"/>
      <c r="G20" s="56"/>
      <c r="H20" s="56"/>
      <c r="I20" s="56"/>
    </row>
    <row r="21" spans="2:14" x14ac:dyDescent="0.45">
      <c r="B21" s="56" t="s">
        <v>408</v>
      </c>
      <c r="C21" s="56"/>
      <c r="D21" s="56"/>
      <c r="E21" s="56"/>
      <c r="F21" s="56"/>
      <c r="G21" s="56"/>
      <c r="H21" s="56"/>
      <c r="I21" s="56"/>
      <c r="M21" s="31"/>
    </row>
    <row r="22" spans="2:14" x14ac:dyDescent="0.45">
      <c r="B22" s="56"/>
      <c r="C22" s="56"/>
      <c r="D22" s="56"/>
      <c r="E22" s="56"/>
      <c r="F22" s="56"/>
      <c r="G22" s="56"/>
      <c r="H22" s="56"/>
      <c r="I22" s="56"/>
    </row>
    <row r="23" spans="2:14" x14ac:dyDescent="0.45">
      <c r="B23" s="56"/>
      <c r="C23" s="56"/>
      <c r="D23" s="56"/>
      <c r="E23" s="56"/>
      <c r="F23" s="56"/>
      <c r="G23" s="56"/>
      <c r="H23" s="56"/>
      <c r="I23" s="56"/>
    </row>
    <row r="25" spans="2:14" x14ac:dyDescent="0.45">
      <c r="B25" s="33"/>
      <c r="C25" s="33"/>
      <c r="D25" s="33"/>
      <c r="E25" s="33"/>
      <c r="F25" s="33"/>
      <c r="G25" s="33"/>
      <c r="H25" s="33"/>
      <c r="I25" s="33"/>
      <c r="J25" s="33"/>
    </row>
    <row r="26" spans="2:14" x14ac:dyDescent="0.45">
      <c r="B26" s="29"/>
      <c r="C26" s="34"/>
      <c r="D26" s="35"/>
      <c r="E26" s="34"/>
      <c r="F26" s="35"/>
      <c r="G26" s="34"/>
      <c r="H26" s="35"/>
      <c r="I26" s="34"/>
      <c r="J26" s="35"/>
    </row>
    <row r="27" spans="2:14" x14ac:dyDescent="0.45">
      <c r="B27" s="29"/>
      <c r="C27" s="34"/>
      <c r="D27" s="35"/>
      <c r="E27" s="34"/>
      <c r="F27" s="35"/>
      <c r="G27" s="34"/>
      <c r="H27" s="35"/>
      <c r="I27" s="34"/>
      <c r="J27" s="35"/>
    </row>
    <row r="28" spans="2:14" x14ac:dyDescent="0.45">
      <c r="B28" s="29"/>
      <c r="C28" s="34"/>
      <c r="D28" s="35"/>
      <c r="E28" s="34"/>
      <c r="F28" s="35"/>
      <c r="G28" s="34"/>
      <c r="H28" s="35"/>
      <c r="I28" s="34"/>
      <c r="J28" s="35"/>
    </row>
    <row r="29" spans="2:14" x14ac:dyDescent="0.45">
      <c r="B29" s="29"/>
      <c r="C29" s="34"/>
      <c r="D29" s="35"/>
      <c r="E29" s="34"/>
      <c r="F29" s="35"/>
      <c r="G29" s="34"/>
      <c r="H29" s="35"/>
      <c r="I29" s="34"/>
      <c r="J29" s="35"/>
    </row>
    <row r="30" spans="2:14" x14ac:dyDescent="0.45">
      <c r="B30" s="29"/>
      <c r="C30" s="34"/>
      <c r="D30" s="35"/>
      <c r="E30" s="34"/>
      <c r="F30" s="35"/>
      <c r="G30" s="34"/>
      <c r="H30" s="35"/>
      <c r="I30" s="34"/>
      <c r="J30" s="35"/>
    </row>
    <row r="31" spans="2:14" x14ac:dyDescent="0.45">
      <c r="B31" s="29"/>
      <c r="C31" s="34"/>
      <c r="D31" s="35"/>
      <c r="E31" s="34"/>
      <c r="F31" s="35"/>
      <c r="G31" s="34"/>
      <c r="H31" s="35"/>
      <c r="I31" s="34"/>
      <c r="J31" s="35"/>
    </row>
    <row r="32" spans="2:14" x14ac:dyDescent="0.45">
      <c r="B32" s="29"/>
      <c r="C32" s="34"/>
      <c r="D32" s="35"/>
      <c r="E32" s="34"/>
      <c r="F32" s="35"/>
      <c r="G32" s="34"/>
      <c r="H32" s="35"/>
      <c r="I32" s="34"/>
      <c r="J32" s="35"/>
    </row>
    <row r="33" spans="2:10" x14ac:dyDescent="0.45">
      <c r="B33" s="29"/>
      <c r="C33" s="34"/>
      <c r="D33" s="35"/>
      <c r="E33" s="34"/>
      <c r="F33" s="35"/>
      <c r="G33" s="34"/>
      <c r="H33" s="35"/>
      <c r="I33" s="34"/>
      <c r="J33" s="35"/>
    </row>
    <row r="34" spans="2:10" x14ac:dyDescent="0.45">
      <c r="B34" s="29"/>
      <c r="C34" s="34"/>
      <c r="D34" s="35"/>
      <c r="E34" s="34"/>
      <c r="F34" s="35"/>
      <c r="G34" s="34"/>
      <c r="H34" s="35"/>
      <c r="I34" s="34"/>
      <c r="J34" s="35"/>
    </row>
    <row r="35" spans="2:10" x14ac:dyDescent="0.45">
      <c r="B35" s="29"/>
      <c r="C35" s="34"/>
      <c r="D35" s="35"/>
      <c r="E35" s="34"/>
      <c r="F35" s="35"/>
      <c r="G35" s="34"/>
      <c r="H35" s="35"/>
      <c r="I35" s="34"/>
      <c r="J35" s="35"/>
    </row>
    <row r="36" spans="2:10" x14ac:dyDescent="0.45">
      <c r="B36" s="29"/>
      <c r="C36" s="34"/>
      <c r="D36" s="35"/>
      <c r="E36" s="34"/>
      <c r="F36" s="35"/>
      <c r="G36" s="34"/>
      <c r="H36" s="35"/>
      <c r="I36" s="34"/>
      <c r="J36" s="35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156B7-E7C4-410B-81F4-9E419BEF9C42}">
  <sheetPr codeName="Hoja8"/>
  <dimension ref="A2:I38"/>
  <sheetViews>
    <sheetView showGridLines="0" zoomScale="90" zoomScaleNormal="90" workbookViewId="0">
      <selection activeCell="E18" sqref="E18"/>
    </sheetView>
  </sheetViews>
  <sheetFormatPr baseColWidth="10" defaultColWidth="11.44140625" defaultRowHeight="18" x14ac:dyDescent="0.45"/>
  <cols>
    <col min="1" max="1" width="7.6640625" style="10" customWidth="1"/>
    <col min="2" max="3" width="11.44140625" style="10" customWidth="1"/>
    <col min="4" max="7" width="11.88671875" style="10" bestFit="1" customWidth="1"/>
    <col min="8" max="8" width="12.5546875" style="10" bestFit="1" customWidth="1"/>
    <col min="9" max="9" width="11.5546875" style="10" bestFit="1" customWidth="1"/>
    <col min="10" max="16384" width="11.44140625" style="10"/>
  </cols>
  <sheetData>
    <row r="2" spans="1:7" x14ac:dyDescent="0.45">
      <c r="A2" s="9" t="s">
        <v>11</v>
      </c>
    </row>
    <row r="3" spans="1:7" x14ac:dyDescent="0.45">
      <c r="B3" s="327" t="s">
        <v>631</v>
      </c>
    </row>
    <row r="4" spans="1:7" x14ac:dyDescent="0.45">
      <c r="B4" s="11" t="s">
        <v>42</v>
      </c>
    </row>
    <row r="5" spans="1:7" ht="18.600000000000001" thickBot="1" x14ac:dyDescent="0.5">
      <c r="B5" s="11"/>
    </row>
    <row r="6" spans="1:7" ht="36.6" thickTop="1" x14ac:dyDescent="0.45">
      <c r="B6" s="22" t="s">
        <v>129</v>
      </c>
      <c r="C6" s="25" t="s">
        <v>37</v>
      </c>
      <c r="D6" s="25" t="s">
        <v>3</v>
      </c>
      <c r="E6" s="25" t="s">
        <v>4</v>
      </c>
      <c r="F6" s="25" t="s">
        <v>5</v>
      </c>
      <c r="G6" s="25" t="s">
        <v>47</v>
      </c>
    </row>
    <row r="7" spans="1:7" x14ac:dyDescent="0.45">
      <c r="B7" s="23">
        <v>2011</v>
      </c>
      <c r="C7" s="15">
        <v>60.472188757792097</v>
      </c>
      <c r="D7" s="15">
        <v>4.5986588430445607</v>
      </c>
      <c r="E7" s="15">
        <v>28.445705064061521</v>
      </c>
      <c r="F7" s="15">
        <v>0.37115901827847497</v>
      </c>
      <c r="G7" s="15">
        <v>6.1122883168233457</v>
      </c>
    </row>
    <row r="8" spans="1:7" x14ac:dyDescent="0.45">
      <c r="B8" s="23">
        <v>2012</v>
      </c>
      <c r="C8" s="15">
        <v>62.04952154295141</v>
      </c>
      <c r="D8" s="15">
        <v>4.8835297226890377</v>
      </c>
      <c r="E8" s="15">
        <v>27.18278875337073</v>
      </c>
      <c r="F8" s="15">
        <v>0.27716030190842245</v>
      </c>
      <c r="G8" s="15">
        <v>5.6069996790803929</v>
      </c>
    </row>
    <row r="9" spans="1:7" x14ac:dyDescent="0.45">
      <c r="B9" s="23">
        <v>2013</v>
      </c>
      <c r="C9" s="15">
        <v>58.452852592606988</v>
      </c>
      <c r="D9" s="15">
        <v>5.2205104719229265</v>
      </c>
      <c r="E9" s="15">
        <v>29.178096812631694</v>
      </c>
      <c r="F9" s="15">
        <v>0.25918789166789724</v>
      </c>
      <c r="G9" s="15">
        <v>6.8893522311705073</v>
      </c>
    </row>
    <row r="10" spans="1:7" x14ac:dyDescent="0.45">
      <c r="B10" s="23">
        <v>2014</v>
      </c>
      <c r="C10" s="15">
        <v>58.8097349427279</v>
      </c>
      <c r="D10" s="15">
        <v>5.7667904857202839</v>
      </c>
      <c r="E10" s="15">
        <v>28.59035194379787</v>
      </c>
      <c r="F10" s="15">
        <v>0.26367700299585428</v>
      </c>
      <c r="G10" s="15">
        <v>6.5694456247580995</v>
      </c>
    </row>
    <row r="11" spans="1:7" x14ac:dyDescent="0.45">
      <c r="B11" s="23">
        <v>2015</v>
      </c>
      <c r="C11" s="15">
        <v>55.142496168922236</v>
      </c>
      <c r="D11" s="15">
        <v>6.5706522827520821</v>
      </c>
      <c r="E11" s="15">
        <v>29.259673085358422</v>
      </c>
      <c r="F11" s="15">
        <v>0.40861983387022227</v>
      </c>
      <c r="G11" s="15">
        <v>8.6185586290970235</v>
      </c>
    </row>
    <row r="12" spans="1:7" x14ac:dyDescent="0.45">
      <c r="B12" s="23">
        <v>2016</v>
      </c>
      <c r="C12" s="15">
        <v>57.609628664140367</v>
      </c>
      <c r="D12" s="15">
        <v>5.4053270396720077</v>
      </c>
      <c r="E12" s="15">
        <v>27.898485022952848</v>
      </c>
      <c r="F12" s="15">
        <v>0.42276887675861424</v>
      </c>
      <c r="G12" s="15">
        <v>8.6637903964761751</v>
      </c>
    </row>
    <row r="13" spans="1:7" x14ac:dyDescent="0.45">
      <c r="B13" s="23">
        <v>2017</v>
      </c>
      <c r="C13" s="15">
        <v>60.625254520775115</v>
      </c>
      <c r="D13" s="15">
        <v>4.2944224333403769</v>
      </c>
      <c r="E13" s="15">
        <v>27.971451602362386</v>
      </c>
      <c r="F13" s="15">
        <v>0.341652504120463</v>
      </c>
      <c r="G13" s="15">
        <v>6.7672189394016646</v>
      </c>
    </row>
    <row r="14" spans="1:7" x14ac:dyDescent="0.45">
      <c r="B14" s="23">
        <v>2018</v>
      </c>
      <c r="C14" s="15">
        <v>56.383540032685517</v>
      </c>
      <c r="D14" s="15">
        <v>6.0338832410380352</v>
      </c>
      <c r="E14" s="15">
        <v>31.073879673989698</v>
      </c>
      <c r="F14" s="15">
        <v>0.50341969639561523</v>
      </c>
      <c r="G14" s="15">
        <v>6.0052773558911161</v>
      </c>
    </row>
    <row r="15" spans="1:7" x14ac:dyDescent="0.45">
      <c r="B15" s="23">
        <v>2019</v>
      </c>
      <c r="C15" s="28">
        <v>57.159773807088378</v>
      </c>
      <c r="D15" s="28">
        <v>5.5386746781780847</v>
      </c>
      <c r="E15" s="28">
        <v>30.23896142762063</v>
      </c>
      <c r="F15" s="28">
        <v>0.38112378913048978</v>
      </c>
      <c r="G15" s="28">
        <v>6.6814662979824275</v>
      </c>
    </row>
    <row r="16" spans="1:7" x14ac:dyDescent="0.45">
      <c r="B16" s="23">
        <v>2020</v>
      </c>
      <c r="C16" s="28">
        <v>57.190761653039701</v>
      </c>
      <c r="D16" s="28">
        <v>5.0218616815418393</v>
      </c>
      <c r="E16" s="28">
        <v>30.990703749271997</v>
      </c>
      <c r="F16" s="28">
        <v>1.0392163764553881</v>
      </c>
      <c r="G16" s="28">
        <v>5.757456539691078</v>
      </c>
    </row>
    <row r="17" spans="2:9" x14ac:dyDescent="0.45">
      <c r="B17" s="23">
        <v>2021</v>
      </c>
      <c r="C17" s="28">
        <v>54.791027830070391</v>
      </c>
      <c r="D17" s="28">
        <v>7.2459413168368663</v>
      </c>
      <c r="E17" s="28">
        <v>30.889984026650865</v>
      </c>
      <c r="F17" s="28">
        <v>1.6819592968565569</v>
      </c>
      <c r="G17" s="28">
        <v>5.3910875295853122</v>
      </c>
    </row>
    <row r="18" spans="2:9" x14ac:dyDescent="0.45">
      <c r="B18" s="23">
        <v>2022</v>
      </c>
      <c r="C18" s="24">
        <f>'2.4'!C18*100/'2.4'!M18</f>
        <v>55.316413226356794</v>
      </c>
      <c r="D18" s="24">
        <f>'2.4'!E18*100/'2.4'!M18</f>
        <v>5.7951966728731694</v>
      </c>
      <c r="E18" s="24">
        <f>'2.4'!G18*100/'2.4'!M18</f>
        <v>30.527128752235232</v>
      </c>
      <c r="F18" s="24">
        <f>'2.4'!I18*100/'2.4'!M18</f>
        <v>0.74883738004070055</v>
      </c>
      <c r="G18" s="24">
        <f>'2.4'!K18*100/'2.4'!M18</f>
        <v>7.6124239684941015</v>
      </c>
    </row>
    <row r="19" spans="2:9" x14ac:dyDescent="0.45">
      <c r="B19" s="321"/>
      <c r="C19" s="31"/>
      <c r="D19" s="31"/>
      <c r="E19" s="31"/>
      <c r="F19" s="31"/>
      <c r="G19" s="31"/>
    </row>
    <row r="20" spans="2:9" x14ac:dyDescent="0.45">
      <c r="B20" s="55" t="s">
        <v>410</v>
      </c>
      <c r="C20" s="31"/>
      <c r="D20" s="31"/>
      <c r="E20" s="31"/>
      <c r="F20" s="31"/>
      <c r="G20" s="31"/>
    </row>
    <row r="21" spans="2:9" x14ac:dyDescent="0.45">
      <c r="B21" s="55" t="s">
        <v>411</v>
      </c>
    </row>
    <row r="22" spans="2:9" x14ac:dyDescent="0.45">
      <c r="B22" s="32"/>
    </row>
    <row r="27" spans="2:9" x14ac:dyDescent="0.45">
      <c r="B27" s="33"/>
      <c r="C27" s="33"/>
      <c r="D27" s="33"/>
      <c r="E27" s="33"/>
      <c r="F27" s="33"/>
      <c r="G27" s="33"/>
      <c r="H27" s="33"/>
      <c r="I27" s="33"/>
    </row>
    <row r="28" spans="2:9" x14ac:dyDescent="0.45">
      <c r="B28" s="29"/>
      <c r="C28" s="34"/>
      <c r="D28" s="35"/>
      <c r="E28" s="34"/>
      <c r="F28" s="35"/>
      <c r="G28" s="34"/>
      <c r="H28" s="35"/>
      <c r="I28" s="34"/>
    </row>
    <row r="29" spans="2:9" x14ac:dyDescent="0.45">
      <c r="B29" s="29"/>
      <c r="C29" s="34"/>
      <c r="D29" s="35"/>
      <c r="E29" s="34"/>
      <c r="F29" s="35"/>
      <c r="G29" s="34"/>
      <c r="H29" s="35"/>
      <c r="I29" s="34"/>
    </row>
    <row r="30" spans="2:9" x14ac:dyDescent="0.45">
      <c r="B30" s="29"/>
      <c r="C30" s="34"/>
      <c r="D30" s="35"/>
      <c r="E30" s="34"/>
      <c r="F30" s="35"/>
      <c r="G30" s="34"/>
      <c r="H30" s="35"/>
      <c r="I30" s="34"/>
    </row>
    <row r="31" spans="2:9" x14ac:dyDescent="0.45">
      <c r="B31" s="29"/>
      <c r="C31" s="34"/>
      <c r="D31" s="35"/>
      <c r="E31" s="34"/>
      <c r="F31" s="35"/>
      <c r="G31" s="34"/>
      <c r="H31" s="35"/>
      <c r="I31" s="34"/>
    </row>
    <row r="32" spans="2:9" x14ac:dyDescent="0.45">
      <c r="B32" s="29"/>
      <c r="C32" s="34"/>
      <c r="D32" s="35"/>
      <c r="E32" s="34"/>
      <c r="F32" s="35"/>
      <c r="G32" s="34"/>
      <c r="H32" s="35"/>
      <c r="I32" s="34"/>
    </row>
    <row r="33" spans="2:9" x14ac:dyDescent="0.45">
      <c r="B33" s="29"/>
      <c r="C33" s="34"/>
      <c r="D33" s="35"/>
      <c r="E33" s="34"/>
      <c r="F33" s="35"/>
      <c r="G33" s="34"/>
      <c r="H33" s="35"/>
      <c r="I33" s="34"/>
    </row>
    <row r="34" spans="2:9" x14ac:dyDescent="0.45">
      <c r="B34" s="29"/>
      <c r="C34" s="34"/>
      <c r="D34" s="35"/>
      <c r="E34" s="34"/>
      <c r="F34" s="35"/>
      <c r="G34" s="34"/>
      <c r="H34" s="35"/>
      <c r="I34" s="34"/>
    </row>
    <row r="35" spans="2:9" x14ac:dyDescent="0.45">
      <c r="B35" s="29"/>
      <c r="C35" s="34"/>
      <c r="D35" s="35"/>
      <c r="E35" s="34"/>
      <c r="F35" s="35"/>
      <c r="G35" s="34"/>
      <c r="H35" s="35"/>
      <c r="I35" s="34"/>
    </row>
    <row r="36" spans="2:9" x14ac:dyDescent="0.45">
      <c r="B36" s="29"/>
      <c r="C36" s="34"/>
      <c r="D36" s="35"/>
      <c r="E36" s="34"/>
      <c r="F36" s="35"/>
      <c r="G36" s="34"/>
      <c r="H36" s="35"/>
      <c r="I36" s="34"/>
    </row>
    <row r="37" spans="2:9" x14ac:dyDescent="0.45">
      <c r="B37" s="29"/>
      <c r="C37" s="34"/>
      <c r="D37" s="35"/>
      <c r="E37" s="34"/>
      <c r="F37" s="35"/>
      <c r="G37" s="34"/>
      <c r="H37" s="35"/>
      <c r="I37" s="34"/>
    </row>
    <row r="38" spans="2:9" x14ac:dyDescent="0.45">
      <c r="B38" s="29"/>
      <c r="C38" s="34"/>
      <c r="D38" s="35"/>
      <c r="E38" s="34"/>
      <c r="F38" s="35"/>
      <c r="G38" s="34"/>
      <c r="H38" s="35"/>
      <c r="I38" s="34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44A5-AF3D-4D3E-8A00-4FCB89BF3CED}">
  <sheetPr codeName="Hoja9"/>
  <dimension ref="A2:I35"/>
  <sheetViews>
    <sheetView showGridLines="0" zoomScale="85" zoomScaleNormal="85" workbookViewId="0">
      <selection activeCell="H21" sqref="H21"/>
    </sheetView>
  </sheetViews>
  <sheetFormatPr baseColWidth="10" defaultColWidth="11.44140625" defaultRowHeight="18" x14ac:dyDescent="0.45"/>
  <cols>
    <col min="1" max="1" width="7.6640625" style="10" customWidth="1"/>
    <col min="2" max="3" width="11.44140625" style="10" customWidth="1"/>
    <col min="4" max="7" width="11.88671875" style="10" bestFit="1" customWidth="1"/>
    <col min="8" max="8" width="12.88671875" style="10" bestFit="1" customWidth="1"/>
    <col min="9" max="9" width="11.5546875" style="10" bestFit="1" customWidth="1"/>
    <col min="10" max="16384" width="11.44140625" style="10"/>
  </cols>
  <sheetData>
    <row r="2" spans="1:8" x14ac:dyDescent="0.45">
      <c r="A2" s="9" t="s">
        <v>12</v>
      </c>
    </row>
    <row r="3" spans="1:8" x14ac:dyDescent="0.45">
      <c r="B3" s="327" t="s">
        <v>631</v>
      </c>
    </row>
    <row r="4" spans="1:8" x14ac:dyDescent="0.45">
      <c r="B4" s="11" t="s">
        <v>40</v>
      </c>
    </row>
    <row r="5" spans="1:8" ht="18.600000000000001" thickBot="1" x14ac:dyDescent="0.5">
      <c r="B5" s="11"/>
    </row>
    <row r="6" spans="1:8" ht="36.6" thickTop="1" x14ac:dyDescent="0.45">
      <c r="B6" s="22" t="s">
        <v>129</v>
      </c>
      <c r="C6" s="25" t="s">
        <v>37</v>
      </c>
      <c r="D6" s="25" t="s">
        <v>3</v>
      </c>
      <c r="E6" s="25" t="s">
        <v>4</v>
      </c>
      <c r="F6" s="25" t="s">
        <v>5</v>
      </c>
      <c r="G6" s="25" t="s">
        <v>47</v>
      </c>
      <c r="H6" s="25" t="s">
        <v>39</v>
      </c>
    </row>
    <row r="7" spans="1:8" x14ac:dyDescent="0.45">
      <c r="B7" s="23">
        <v>2011</v>
      </c>
      <c r="C7" s="15">
        <v>0.54815363464928835</v>
      </c>
      <c r="D7" s="15">
        <v>4.1684807696036226E-2</v>
      </c>
      <c r="E7" s="15">
        <v>0.25784773035882241</v>
      </c>
      <c r="F7" s="334">
        <v>3.3643922781940328E-3</v>
      </c>
      <c r="G7" s="15">
        <v>5.5405189157460011E-2</v>
      </c>
      <c r="H7" s="15">
        <v>0.90645575413980106</v>
      </c>
    </row>
    <row r="8" spans="1:8" x14ac:dyDescent="0.45">
      <c r="B8" s="23">
        <v>2012</v>
      </c>
      <c r="C8" s="15">
        <v>0.5177895396899761</v>
      </c>
      <c r="D8" s="15">
        <v>4.075197591045273E-2</v>
      </c>
      <c r="E8" s="15">
        <v>0.22683436271712154</v>
      </c>
      <c r="F8" s="334">
        <v>2.3128414462657387E-3</v>
      </c>
      <c r="G8" s="15">
        <v>4.6789172755558141E-2</v>
      </c>
      <c r="H8" s="15">
        <v>0.83447789251937432</v>
      </c>
    </row>
    <row r="9" spans="1:8" x14ac:dyDescent="0.45">
      <c r="B9" s="23">
        <v>2013</v>
      </c>
      <c r="C9" s="15">
        <v>0.50497462386868286</v>
      </c>
      <c r="D9" s="15">
        <v>4.5100028399558817E-2</v>
      </c>
      <c r="E9" s="15">
        <v>0.25206979316910633</v>
      </c>
      <c r="F9" s="334">
        <v>2.2391261042214263E-3</v>
      </c>
      <c r="G9" s="15">
        <v>5.9517164643461906E-2</v>
      </c>
      <c r="H9" s="15">
        <v>0.86390073618503138</v>
      </c>
    </row>
    <row r="10" spans="1:8" x14ac:dyDescent="0.45">
      <c r="B10" s="23">
        <v>2014</v>
      </c>
      <c r="C10" s="15">
        <v>0.50821143233154542</v>
      </c>
      <c r="D10" s="15">
        <v>4.9834416964435496E-2</v>
      </c>
      <c r="E10" s="15">
        <v>0.24706698179086409</v>
      </c>
      <c r="F10" s="334">
        <v>2.2785966897472384E-3</v>
      </c>
      <c r="G10" s="15">
        <v>5.6770658358414515E-2</v>
      </c>
      <c r="H10" s="15">
        <v>0.86416208613500689</v>
      </c>
    </row>
    <row r="11" spans="1:8" x14ac:dyDescent="0.45">
      <c r="B11" s="23">
        <v>2015</v>
      </c>
      <c r="C11" s="15">
        <v>0.46380960558841916</v>
      </c>
      <c r="D11" s="15">
        <v>5.5266479674517303E-2</v>
      </c>
      <c r="E11" s="15">
        <v>0.2461063313454897</v>
      </c>
      <c r="F11" s="334">
        <v>3.4369464052257711E-3</v>
      </c>
      <c r="G11" s="15">
        <v>7.2491645395534973E-2</v>
      </c>
      <c r="H11" s="15">
        <v>0.84111100840918696</v>
      </c>
    </row>
    <row r="12" spans="1:8" x14ac:dyDescent="0.45">
      <c r="B12" s="23">
        <v>2016</v>
      </c>
      <c r="C12" s="15">
        <v>0.42254112855272313</v>
      </c>
      <c r="D12" s="15">
        <v>3.9645681468543123E-2</v>
      </c>
      <c r="E12" s="15">
        <v>0.20462303993025818</v>
      </c>
      <c r="F12" s="334">
        <v>3.1008225958891896E-3</v>
      </c>
      <c r="G12" s="15">
        <v>6.3545068013083558E-2</v>
      </c>
      <c r="H12" s="15">
        <v>0.73345574056049712</v>
      </c>
    </row>
    <row r="13" spans="1:8" x14ac:dyDescent="0.45">
      <c r="B13" s="23">
        <v>2017</v>
      </c>
      <c r="C13" s="15">
        <v>0.43216103080228302</v>
      </c>
      <c r="D13" s="15">
        <v>3.0612358499160622E-2</v>
      </c>
      <c r="E13" s="15">
        <v>0.19939168013506178</v>
      </c>
      <c r="F13" s="334">
        <v>2.4354355214506206E-3</v>
      </c>
      <c r="G13" s="15">
        <v>4.8239439745599355E-2</v>
      </c>
      <c r="H13" s="15">
        <v>0.71283994470355538</v>
      </c>
    </row>
    <row r="14" spans="1:8" x14ac:dyDescent="0.45">
      <c r="B14" s="23">
        <v>2018</v>
      </c>
      <c r="C14" s="15">
        <v>0.41572410970418927</v>
      </c>
      <c r="D14" s="28">
        <v>4.4488706047641366E-2</v>
      </c>
      <c r="E14" s="28">
        <v>0.22911227203960258</v>
      </c>
      <c r="F14" s="335">
        <v>3.7117872515684313E-3</v>
      </c>
      <c r="G14" s="28">
        <v>4.4277790661198635E-2</v>
      </c>
      <c r="H14" s="28">
        <v>0.73731466570420046</v>
      </c>
    </row>
    <row r="15" spans="1:8" x14ac:dyDescent="0.45">
      <c r="B15" s="23">
        <v>2019</v>
      </c>
      <c r="C15" s="28">
        <v>0.43384467285628436</v>
      </c>
      <c r="D15" s="28">
        <v>4.2038733601733935E-2</v>
      </c>
      <c r="E15" s="28">
        <v>0.22951476981619873</v>
      </c>
      <c r="F15" s="335">
        <v>2.8927428259444936E-3</v>
      </c>
      <c r="G15" s="28">
        <v>5.0712561775200837E-2</v>
      </c>
      <c r="H15" s="28">
        <v>0.7590034808753624</v>
      </c>
    </row>
    <row r="16" spans="1:8" x14ac:dyDescent="0.45">
      <c r="B16" s="23">
        <v>2020</v>
      </c>
      <c r="C16" s="28">
        <v>0.50791190021766708</v>
      </c>
      <c r="D16" s="28">
        <v>4.4599219097244472E-2</v>
      </c>
      <c r="E16" s="28">
        <v>0.27522884422958038</v>
      </c>
      <c r="F16" s="335">
        <v>9.229294194488499E-3</v>
      </c>
      <c r="G16" s="28">
        <v>5.1132046627319294E-2</v>
      </c>
      <c r="H16" s="28">
        <v>0.88810130436629975</v>
      </c>
    </row>
    <row r="17" spans="2:9" x14ac:dyDescent="0.45">
      <c r="B17" s="23">
        <v>2021</v>
      </c>
      <c r="C17" s="28">
        <v>0.48002274392883709</v>
      </c>
      <c r="D17" s="28">
        <v>6.3481500001108762E-2</v>
      </c>
      <c r="E17" s="28">
        <v>0.27062633207718467</v>
      </c>
      <c r="F17" s="335">
        <v>1.4735600860741596E-2</v>
      </c>
      <c r="G17" s="28">
        <v>4.7231175088338413E-2</v>
      </c>
      <c r="H17" s="28">
        <v>0.87609735195621052</v>
      </c>
    </row>
    <row r="18" spans="2:9" x14ac:dyDescent="0.45">
      <c r="B18" s="23">
        <v>2022</v>
      </c>
      <c r="C18" s="24">
        <v>0.45846740773667555</v>
      </c>
      <c r="D18" s="24">
        <v>4.8031111219453082E-2</v>
      </c>
      <c r="E18" s="24">
        <v>0.25301158857516898</v>
      </c>
      <c r="F18" s="336">
        <v>6.2064315529410012E-3</v>
      </c>
      <c r="G18" s="24">
        <v>6.2990585299196974E-2</v>
      </c>
      <c r="H18" s="24">
        <v>0.82870712438343541</v>
      </c>
    </row>
    <row r="20" spans="2:9" x14ac:dyDescent="0.45">
      <c r="B20" s="55" t="s">
        <v>412</v>
      </c>
    </row>
    <row r="21" spans="2:9" x14ac:dyDescent="0.45">
      <c r="B21" s="55" t="s">
        <v>411</v>
      </c>
    </row>
    <row r="24" spans="2:9" x14ac:dyDescent="0.45">
      <c r="B24" s="33"/>
      <c r="C24" s="33"/>
      <c r="D24" s="33"/>
      <c r="E24" s="33"/>
      <c r="F24" s="33"/>
      <c r="G24" s="33"/>
      <c r="H24" s="33"/>
      <c r="I24" s="33"/>
    </row>
    <row r="25" spans="2:9" x14ac:dyDescent="0.45">
      <c r="B25" s="29"/>
      <c r="C25" s="34"/>
      <c r="D25" s="35"/>
      <c r="E25" s="34"/>
      <c r="F25" s="35"/>
      <c r="G25" s="34"/>
      <c r="H25" s="35"/>
      <c r="I25" s="34"/>
    </row>
    <row r="26" spans="2:9" x14ac:dyDescent="0.45">
      <c r="B26" s="29"/>
      <c r="C26" s="34"/>
      <c r="D26" s="35"/>
      <c r="E26" s="34"/>
      <c r="F26" s="35"/>
      <c r="G26" s="34"/>
      <c r="H26" s="35"/>
      <c r="I26" s="34"/>
    </row>
    <row r="27" spans="2:9" x14ac:dyDescent="0.45">
      <c r="B27" s="29"/>
      <c r="C27" s="34"/>
      <c r="D27" s="35"/>
      <c r="E27" s="34"/>
      <c r="F27" s="35"/>
      <c r="G27" s="34"/>
      <c r="H27" s="35"/>
      <c r="I27" s="34"/>
    </row>
    <row r="28" spans="2:9" x14ac:dyDescent="0.45">
      <c r="B28" s="29"/>
      <c r="C28" s="34"/>
      <c r="D28" s="35"/>
      <c r="E28" s="34"/>
      <c r="F28" s="35"/>
      <c r="G28" s="34"/>
      <c r="H28" s="35"/>
      <c r="I28" s="34"/>
    </row>
    <row r="29" spans="2:9" x14ac:dyDescent="0.45">
      <c r="B29" s="29"/>
      <c r="C29" s="34"/>
      <c r="D29" s="35"/>
      <c r="E29" s="34"/>
      <c r="F29" s="35"/>
      <c r="G29" s="34"/>
      <c r="H29" s="35"/>
      <c r="I29" s="34"/>
    </row>
    <row r="30" spans="2:9" x14ac:dyDescent="0.45">
      <c r="B30" s="29"/>
      <c r="C30" s="34"/>
      <c r="D30" s="35"/>
      <c r="E30" s="34"/>
      <c r="F30" s="35"/>
      <c r="G30" s="34"/>
      <c r="H30" s="35"/>
      <c r="I30" s="34"/>
    </row>
    <row r="31" spans="2:9" x14ac:dyDescent="0.45">
      <c r="B31" s="29"/>
      <c r="C31" s="34"/>
      <c r="D31" s="35"/>
      <c r="E31" s="34"/>
      <c r="F31" s="35"/>
      <c r="G31" s="34"/>
      <c r="H31" s="35"/>
      <c r="I31" s="34"/>
    </row>
    <row r="32" spans="2:9" x14ac:dyDescent="0.45">
      <c r="B32" s="29"/>
      <c r="C32" s="34"/>
      <c r="D32" s="35"/>
      <c r="E32" s="34"/>
      <c r="F32" s="35"/>
      <c r="G32" s="34"/>
      <c r="H32" s="35"/>
      <c r="I32" s="34"/>
    </row>
    <row r="33" spans="2:9" x14ac:dyDescent="0.45">
      <c r="B33" s="29"/>
      <c r="C33" s="34"/>
      <c r="D33" s="35"/>
      <c r="E33" s="34"/>
      <c r="F33" s="35"/>
      <c r="G33" s="34"/>
      <c r="H33" s="35"/>
      <c r="I33" s="34"/>
    </row>
    <row r="34" spans="2:9" x14ac:dyDescent="0.45">
      <c r="B34" s="29"/>
      <c r="C34" s="34"/>
      <c r="D34" s="35"/>
      <c r="E34" s="34"/>
      <c r="F34" s="35"/>
      <c r="G34" s="34"/>
      <c r="H34" s="35"/>
      <c r="I34" s="34"/>
    </row>
    <row r="35" spans="2:9" x14ac:dyDescent="0.45">
      <c r="B35" s="29"/>
      <c r="C35" s="34"/>
      <c r="D35" s="35"/>
      <c r="E35" s="34"/>
      <c r="F35" s="35"/>
      <c r="G35" s="34"/>
      <c r="H35" s="35"/>
      <c r="I35" s="34"/>
    </row>
  </sheetData>
  <pageMargins left="0.70000000000000007" right="0.70000000000000007" top="0.75" bottom="0.75" header="0.30000000000000004" footer="0.3000000000000000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P a s e o   1 "   I d = " { 1 E 2 D 3 D 7 8 - E 9 8 F - 4 3 5 F - B 6 5 4 - F C 8 A B 0 4 D 2 D D A } "   T o u r I d = " 6 0 4 8 4 b 4 a - c 6 2 a - 4 d 7 e - a 7 d f - f c 1 c 5 5 e e 6 b 9 2 "   X m l V e r = " 6 "   M i n X m l V e r = " 3 " > < D e s c r i p t i o n > L a   d e s c r i p c i � n   d e l   p a s e o   v a   a q u � < / D e s c r i p t i o n > < I m a g e > i V B O R w 0 K G g o A A A A N S U h E U g A A A N Q A A A B 1 C A Y A A A A 2 n s 9 T A A A A A X N S R 0 I A r s 4 c 6 Q A A A A R n Q U 1 B A A C x j w v 8 Y Q U A A A A J c E h Z c w A A A m I A A A J i A W y J d J c A A J q U S U R B V H h e z f 1 X l G T J e S Y I f q 6 1 C K 1 T 6 6 y q L A k U t C R I g A R I g h I g w Z 7 p 0 z u 9 8 7 K 7 Z / v 0 9 G z P P v B 5 3 / b M O b t n d n t 6 u p s k y C Z B E g S J J k R B o 7 R O r T M y M r R 2 r a 6 7 7 / e Z + Q 3 3 8 H C P j K w C e / a L 9 H T 3 6 / f a N f v t 1 y a u Z 3 t z t Y k + 8 B b e R C P 2 T O v b P w 0 8 H i + a z Y b 5 7 P X 6 0 G j U z e e D w u 8 P t D 4 B a k j d q d k v f V C v V H m / J r w + H 7 w B f + t o G y H M o 1 A a Q s 0 p w M m s 4 N a 7 G 3 j 6 V z / e + t U i E A y j V i 2 3 v u 1 F Z 5 v 6 w 8 O X J f 3 u 8 z 2 s m 9 f 8 J F q 8 c C N k j n 7 2 d M W 8 d 8 J f v Q Y n e L b 1 7 R c H j 0 d 1 4 3 s 9 B 6 d W g z c 0 Y L 4 L E f 8 G S s 5 Q 6 1 t / z N 5 f x p H D 4 6 1 v v e E h j Q N r P 0 N p 4 F P m u y 9 s 2 7 o f v O U r a I T P m 8 + q p / r y n w r L W R / G k 7 v 5 0 U d + 2 4 / H 2 H O 9 U S 8 t o h 4 8 3 v r 2 T 4 d O x n t U Y R I c N s 5 9 d T Z U w t k L v l D Q v D c b v R m + g m k M j s U R S Q x j v P g 9 + D P P t X 5 p w 6 n t Z W 5 B Q t r 5 3 g u B g L 2 / K 0 y C a B A M R c x n K Q h 1 m s c r I T O H c H p 0 b 6 d 6 + b v H 2 1 Y m v 0 i I S f W q Z 9 7 Y J U x C I D b a + t Q f t V o D x 4 / N t L 7 1 R 2 z l z x 9 J m I R I + q h 5 9 5 O O R j G S D u a 7 3 6 V r b 7 h K o h s q p x t S c I F A C A u Z 3 f 2 o v h G P 9 S t L 6 C t Q A a z D E 0 i 3 v r 0 3 B E P h 1 i e L f o 3 u 1 a j 3 i / 2 E 0 x 8 I 7 H v P b J b X Z n + O e 5 F P k 0 C W a a v 1 N h E 7 t a K I 7 L a z U b f 3 7 K f B v O y o W q 3 a + r Y b 1 U r J v D u O / V 1 l N F q 3 m R l w 7 I c W 9 J v q U P O f g L P x 0 9 b R X z x S R z 7 D / 9 u K p 1 I u m v d O r 6 A X o t E w 6 9 e b / j 6 j b J p I Z P 4 E 2 e E / Q j A a 2 1 e Y p J x 8 P u t J 1 D Z e Q 6 F s F Y / T o m O j p R h d u v W D E R I q r W D Q v l y 4 5 X R C C q 5 G p T m W a L d d 1 0 t p C 5 3 9 3 w k p y 7 4 C F R 9 / u v X p v a P e Y j A X / R r d q D t G 6 7 5 X X F k O 4 I W b Y f P 6 0 e 0 w r v L 7 3 N Z e d 8 5 F 3 X F 6 E r I T g e g o x t N 5 F P z v o p g p w u d t w m l 0 a i b 7 W U S u V v q 7 f y 4 z C I 2 H u o E W t V Z 5 m V K 7 e y x 9 P D s W T p 2 q s t M z H z T f / 6 l Q X v o Z / M 5 t J J N A 2 H m X N 6 4 j v 3 m / 9 e t e F A t V L C 6 t 7 T B 6 t 6 f g X X 0 V s f U / w X b o d 9 k c K p i W k H Y j E A w Z J p a S q p M / h K G j a q u l e 9 v S 9 0 b 3 7 6 p P j U q r W r W v g 2 A i 1 e b f b h f e t Y y C a 7 G k L P s K V H 7 l Y u v T e 8 c u F 6 y D s b o h o v f T 6 p 1 w X S l X c 7 s Y i D b w 2 V N l 8 / r U i T L O j d e w m v c a A a s 4 n U J g 4 f H 7 j E v V D x 7 + O a U t W o C j u P C x T d z 5 t h 8 + F r N Z b J d l N W 0 b 3 Q r B J b j L D P u 5 C S 5 0 z q 5 y W p f o u K U P r V J L E U i Y R N N C N o + I d 9 k c e z 9 w 6 2 v d S d K H 9 1 q / / S K C Q x 8 m D W d o t d m W y A e Q X 3 4 V i V g Z k c A m 4 j F a y t w 7 a F S 3 z L W C P + D F Q J r S 1 4 L r K a g N / s w 1 N L 1 h F G i Z 1 J d N / u Y N 9 h Y M K 5 D t j m 5 W l r G 1 3 B b k f p b e h W t N 2 u h t V f b r F 5 / H X t O L V y T s L j q V p j k q 9 0 c H d Z L b o c 1 G b w Y / C G M I 3 e f J C v V C p y l 1 8 e r 9 I N 6 e D + L 2 W o D C 4 8 G N t S C q C K F U b W K l w A 5 n 0 d V m E J e X 9 D s w 2 R U 4 C s / O V I 2 A v c K y u q H O 7 J W Q c M E I A k 6 1 A F 9 k E r G B U b p 7 2 7 j + k 3 u 4 u N g u y x U U F 9 0 x 2 Y 9 v t a 2 m 0 O k m + L y 9 7 6 1 z O h W L F I X Q 2 K V B L F 1 1 f 5 M Y C Q z D H x 0 z Q t V g z N M N T 5 9 Y U g I k g d S 7 + q p W L K F e r q C a z / N z E c 7 m i / C n n t m l m T O b c 1 h b m E P N d w y l 2 i D y 7 A t P 4 k m e Q w + j c g O b W x t I h D c Q 8 F D 6 u i D h 8 R X v w R l 4 z H z 3 k P 7 7 u X q u W + s i n k 7 B F z 3 U + t Z G J 2 N 3 Q t e q b U b x 9 B A I F z q v l / s / u 2 n 7 S O 5 t d 9 + 6 V l f v e n X y b 8 8 s n w j s q 9 6 G E 3 j v S Q k 1 p J v p + k E N l k b a p o s T D z X g 3 9 V + M d C e K u 5 A D d o v X l r O + Y w L K J 4 8 N 1 b D Z I c Z 3 w + N / A 3 4 k + d M 3 U K B A l 7 9 X 7 0 4 9 t s B z G / 7 c W p 0 t w L o r o M r R C 7 S k Y Y R 8 E 7 s R x 8 x i c v I y v J 9 6 G g V s a C l g V y Z 3 d q Z 9 M m 8 x I D n Q y R T H Y 3 s O 0 h P P 4 f c y r t o R h 8 / c D 9 I m F z 4 y e j x R B P b a + 3 7 i P m r q z 9 C c N Q m E X r B c R o I h Y J 0 p y m c u W u Q v E S G z 9 P b u Y x Y 7 Q Y 2 6 s c Q S h x h c D 3 c u u J g E H 2 j k R I F u L c 1 E 0 Q z 8 a 1 x q z s E 8 W F w 6 a N r O w X Y Y X f 6 / a R t n 7 K U t F C c 1 Y 2 e o q s y I k M n T Q d 1 Y z 9 p 7 4 T b i f u 5 V i 5 k e X 5 y J 2 Q Y T 8 I k 4 o i I F p 0 N s t q 5 E / s m H / x B j C f q + P R J 6 w 4 e W J h q W T T 9 K V O 2 t E 9 u a w v h 6 d d w 4 y 8 3 M Z / x G Y G 5 s 9 5 h 5 r v c v 2 6 U e 7 i d v d r i a y V t 2 m 2 3 u L U q 7 8 G e 3 y l M N j l A + l C Y A v U 7 L J I a k 1 Y l m 2 s Y Y a r n b y M W s 4 L Z 7 a J 2 o l M D + 8 N h d n u D N M g b I T K v V m Y 0 G E 2 Y 9 1 7 I Z A s U p g C K x T L 7 P E D r 9 g S c 8 B P I 5 e n a x S 4 A h Q x C Q 8 + i 6 U v Q R d y g A K + g u v g 3 S K Z 8 K M 3 9 e a s U i 8 6 6 q t 3 G o / C 3 E w m d c B N d U k C G F x 5 B m A S X T z u F 6 e 6 G H 4 w K e p a l Q + q f 7 p j K x R 4 L 1 a k B G 5 s / Q L 1 W Q 2 D s V 8 x 3 o V u S 9 4 C / 6 6 / f D X v h L b p 3 T 0 9 X j S C 5 1 / U a 6 5 G L 0 s 9 1 / E W i n r 0 C b / w k G a O t E e P R K l 7 6 d w 4 O f a a G 9 F j K H P v Z 3 Z C J 0 T 5 0 p L J j Q Y R u C y V I o A + K T h q 3 x 6 F E n 9 0 d 3 4 m I b x W l e u + U t q 9 y F d G h c x Q c h y 7 d L G r Z O d Q b X t Q 9 A / A n j s K h d f L 4 o i y f j E S B c s p l + G q X g c T u M c i w d x X l R p 9 7 s G 8 E 1 d F x d v e R b + s q 6 g P n W t 9 2 w + 3 z Z r 2 E 6 v Y V + J E n 3 U n v s a c o R C G 6 5 l H L x T y Y z R x M I R 4 U y v b 1 S l D k y l 6 6 r p Y P 1 6 g Q C l U P j g y 2 2 9 R P B q T g 9 h 3 Y F R q 1 H J L p s P G X 5 W v u l x 2 T J n F T x w f F 3 H Y A x 0 d 5 H a 2 h h L c b 7 6 X M 9 4 3 C J S D 2 e O u L R b 0 w y w B 6 A F f + K o Y n / j C 0 y z K K k K / e 8 z B Q b 5 r M 0 A A t r S A m e 3 n W j y z 7 r F O g Z L W l d P a z r i 5 + f j e I c s 2 D z 5 2 j O 0 d l I o 2 s b G m n 8 j G Q N d 1 + A / 7 B / b N + v f p Q K W 4 n e 5 O x K Y / X a W n i o 3 C 8 U 2 z A b q s Q C + d R K M d b 3 9 p Y X F r H 5 A R j O c U b r F N 3 d j f Z + G t k v b / V + m b p t T d p Y N F P a T a z b z J e e 8 o I l u B a s e 5 7 P Q r 2 0 J C 4 u U a l 4 v f j S L p s Y v V u d L v 3 Q q d b 3 V e g u n 1 v Z X X K 2 7 M 0 3 + 8 / n d 4 J B y F q p d 4 D p Z 1 w 4 6 x / C m h Q V e N A b k c r T e z 4 T 7 R + b S P U n M P 6 5 g B m v x v C 4 1 / t 7 8 9 3 Q 5 3 w 4 1 t + f P z 4 w 9 v Z D V n A n 9 0 J 4 g O H q x h M S B g q O / V U a t k G 7 9 Z y J R O g u 9 d f P / Z i h l 5 Q c k O C K V e w U x M n k t T e X f k G N w R Q 3 8 i 7 U f m 7 m Z x B P y 2 P k 7 b J i I N C V m B X Q o X 1 c D L v w J t o K 7 p u H n 1 U d F s a K a 4 w l e J + e N g 9 D T W 6 f X a h + y J l d S R M 3 u K 7 N P 3 L J L b V M N 3 p 4 o P i t T m 5 S 9 4 D C Z O g D r N Z q b 1 1 3 Q 8 i m q D r p J H 0 6 o S + S 5 h 0 n q s 1 K 4 U i m t W M + d y J R r 2 C x B B j g P R d v P 1 X c 6 2 j u 9 G L H m K y U P + k Y h / Y e o f 8 t o N f n 6 M A U 5 v K Q q k 8 W Z p a t W L o 4 m r Z r a V b a F T W d 9 r s w s R 4 P H Y Q Y R I i q Q m 2 t b 6 L 2 Y R u 2 g m r 6 9 u m D s L y y r r 4 f h e i C / / x w M L U W b 7 u 7 W W d 7 c s e S 0 3 u 9 h o e h m 4 6 u H j 9 Q R B L W R 8 u L b Y 7 p V B 5 u D B 1 o h 8 f m h Y c l N B C I 3 q B f v Q 4 6 p m 3 a I Z f O 9 D 4 U T c 0 + P q B Q x U y y 6 N Z H L k C w d D B p q i 4 c J l C b T S + e o v 5 5 H I J 7 v d O 5 v E x o E 4 N p Y 0 2 c g V E V q H m Z b y x f R E X v n C G U h f H / U v z 5 r d O 9 K K H E i 4 f P F z Z N V D b D + o o 3 V e z O T q h 6 k n g 5 e 4 Z I W o x c R t N + O I n E I v t 9 e + N y 9 x 1 b D 8 E 4 x O t T 9 3 Y z a B y u 0 a G b D w p D P N z d 9 K q z w j B H k h R d L t f t r 2 O q b r c 5 H o t 3 / r F 4 m H W q Z s O L s 6 O O p h I 1 v H Y R I 2 0 p J u 3 G k A s 1 D 5 X f e 2 i U y i l m H R P 8 Y S r R L r B c x 5 Z d R r 4 B z 7 I A J Y + x i N 0 l I s P M 4 h / r y i X e o + s P z L 6 a C 8 X m Y 0 M y l u X j B D 7 A y F r v c g d g 4 e e N N c + / b U h 5 C 5 R s d Q c 0 9 l C t 0 a 8 v + U 3 w l S r e 7 C Y 8 e H i U n t s S m N t v S g n w V e n d c Y R Z 8 b s 5 3 p H H / Z j p u K W B j 8 f v U 8 6 4 T m g F K x v b L e Y 1 g M f F Y E + r 6 5 t G o U g B N Z e R n 7 0 a + b z w 9 B z F o 2 h Z 9 O 0 V Y r K K T z 6 A H Y v S 6 K h G R f q u o F Y w 2 R i s 2 W b e n c 9 F a F T K K W Y V J 7 q 0 i / b 7 X 2 Y l O + H e v A s 4 t G D Z 6 + E 1 + i 6 x C L v z U 3 s x E H T 9 / 3 Q q Q 0 7 X Q 0 3 D e s J J j E 4 e Y r M E W C H t g m 8 d f 9 n R o m I 0 G d / 1 4 M r f 2 k n S 8 o d d W m v d 2 U A D w 8 4 e K 4 1 w K y U / c e O V c x n v Z 4 7 V M U P W h k 8 F 3 J D l N V 7 Z V Z u X b t + 0 2 n r Q e j 3 3 d i r F D w J x r i 5 N 1 v f 9 k c / d 7 2 8 f a v 1 a T e q 2 f Z M B R v T 2 u l P 4 n u N / 2 Q y B Y y N D m F t f Y t E I P P V 1 l m h h 7 v o 3 X M + X Q S D Y U N b Q 1 + H M X y t P Q P j o O j l f V 1 e b s e / 6 q u R W B 1 h u t a x 4 O 6 Y s R O W 3 9 p u c z + v z n K S K P J e 8 Q g W b q 3 g w / N H 6 g + d R 3 c Q d D J c L 9 / + U e A K l z X l b U J p D C U c K h n t 6 8 I 3 8 B E 0 t l + x n z V Y 4 d G s C r o O R j H Z z v j B r b A R H k F D A r 2 g u O D Z Q 7 W d M S q 5 g 8 t Z r 1 m m I V e k V 7 f e X d / N n P 3 G l q K D e x M q v d D P X S 9 l 9 l o C 0 b i 4 d q X 1 D d j c z G B o M G m s h 5 h Q r 1 Q q x u 9 1 J B N x J I t / g c r k F 1 t n 7 4 / O u Z D u r B 1 B s a 1 b d i B Q h D f 8 8 J n u 3 e j m D S V 5 H h t v 8 9 / t z v H E D j H o d L l V h u W 3 3 s L W C X O 3 9 + r 2 C d X t u 6 1 P + 8 N h f V I 0 t f 1 8 z / c D C U S / I P F h 6 G y 7 G M w t y 3 X f 8 n k P A s 0 l c 8 y 1 i u m Z D 5 t 3 f T / 2 + S b e / o v d D N g 5 O / y j F K w f U s B 6 Q Q P Z L 9 + z A v f 6 X A B P T V s G j 9 O f / z l d x W J 1 t 6 L r n P E u 9 P M u 8 q U g 6 v k 7 r W + P i i Y 8 k W P m U y d N P Z r X 1 j o u m q X T d P d 7 Q A o p 2 H g T h d Q / a x 3 Z H x K g z p h F y r Z X u 9 7 r U h V X W W q w 9 v 6 W b y f J 4 + L k S P t e n X Z F 6 8 B c d H o z 3 e j m O 8 M h / T R V N 6 x r 4 z P p W v M i M Y K p I 6 1 f W Z i Y s 4 + 1 e 3 s + h K B p z M O l / L 2 g 2 w R 7 H u J q u H F P d + d J G 6 o s v R t I M 1 e j 8 J Y v 8 x j P L 6 / y n f T S N B 8 q h / h A D C G P N G e 7 3 a f Z S d d W 2 g w w E q 8 j 2 y c h 8 a m T F e P m f f r U 7 r j y Y 8 c r i A a b + O H N E O 5 v S s B b P x w A X n 8 U A x P 7 W 6 l e L r P p 3 9 o C Q o n D h l E 6 a V r d v k p J s m N Q V c a N / R B f / f d o B J / B 8 h L d v Q P A x E Y m J m k r L F e Z u d D k 2 0 K + / z 2 7 o e l h R S e A J c a t s v x S R M e G H L r g u 3 m k c 7 3 T i / c e L d n l o p v v d q j a z 5 8 W F E c I h t l o 0 p W u 1 c s h M x Z W L p n f B O P 2 u I z Y g Q f U D M 8 d e u + J i P e C f u t x B J N R 2 s 9 S d r V B s w g q T o q C s 4 R 6 4 a 5 1 B X 0 b F C H b 8 f 7 p O d x 7 + 5 7 5 7 O L o o G O S D 0 p I 6 P P 1 t f 7 0 l Z v X a x B R k K A d H p S A t w 5 0 w U / F 1 g v L V 7 7 B d v R v o + s p i B b q e 4 3 F q Z 8 9 z o a Z K d P N K K F Y G t 7 g o L E m W l D c C 8 H V n y I / 9 I f 8 5 E G l j 1 v f 6 R F I c F z F p f u 5 d d p R Z i 3 E w h X 4 I l O t b w / H d N p B 1 F 8 z g + w p e g F B 3 1 7 i / Z Q e w F R r K p q S P R 8 5 2 p 8 / H + b B a V Z P t u z B O w s d 6 6 G k K W R 1 e s E N y k W A T r / d D P z F n 0 W g 2 v a t e 0 H L i L W c 4 r 8 2 O s 1 x 5 2 d l l M Q Y n a 7 G L r Q 0 p F M t 8 2 U J 7 Y t O o l 7 N I T z y E f P d H 0 r S E l h C H 3 5 q A p u 3 7 D i Z C 4 1 p K P n g Z 2 d q g q 6 G C d 4 P u p T 2 D t z 6 d S N 6 6 L c Q i x R 3 t H 1 n W 9 3 P N j a o m 7 4 3 C p J 0 i Q y e M r 9 1 o + l k a a x 3 x 4 M q u z N G 8 T v 3 S S h 7 z s z U W E / 6 u h 6 B K 0 z W M v X 2 J n b q q e l H x M M Y W 5 Z o Y b t 3 W Z 2 Q + 9 c 5 y H 5 x q X e c 6 0 J 1 7 j Q 4 E k / 1 6 Q + o M J X J 1 R S 5 Z L i J J 6 e 6 1 k O J q C K Q 2 w k q R I 1 1 i S Y C 9 J r q E U g e b n 3 q j Q D b u E q t L r h l / 6 K h c s 0 A Z g c 6 t W z n Z 7 k W d o x j t 6 v b 2 W H S 3 N L + 4 Z i b W R I D O E Z o R J d c t o B q f s n c N 5 q M I u C M t x I T u 6 H W n h g + u L v S D 0 b H P i L p S l t z O 9 p e / e b S 3 m 2 3 Y g O X L v q s 3 + u w z L s X H u R y Z Q o f m a t F J 5 X t x h e J 7 J + g O N l O k e u 3 2 3 d 6 D 3 4 L v p Y y s p b J 1 q F T O M V 3 u o 2 H N M + u 2 u y i G L u b f z S 7 4 X J r N Y E s 0 c z Q / k Q S N Q 5 3 z M s T L k w + P E k m p f P W v I Y 9 Q l i h M G n S 9 W e o M J X J F d x 6 7 T E b I p C I I a Z R I W r s f k G Z k F 2 V u 2 M 7 r h / G 4 q 0 y u g j y i 4 L q 3 D n n z 5 2 5 3 Q v 9 E i O d 8 Z Q d F / G Y q T 5 2 v 4 c m w g M n L U + z q Z 7 A E C K h v L m v X l 7 s r + X + K R E M 7 r U E Q i N y D v X t V 4 w A K D z x 9 f P V W l A 7 a v l 2 a r w T T u A I 4 o k I m 2 7 H h T r R d E r I B z / f + t b G i R O M x T q E p B O d Q b + L z r h O f F c p 1 9 A s X I I / 1 Z o h Q b q X W p f V m 3 a Y Q p 7 A Y + O M w d g x 4 t l e S q 0 T N 1 b s Y l E X i q N 6 u d v X e F 6 G b l y J A q u l H B 7 S 7 u n p G n 7 l f M M I U z d E O 6 E v h S V M B 0 V 6 S l N L 9 h e U d L S l C f e L X X 6 B q H c M F P Y K w L v h j j / 1 g t K 3 Y s r c y j 3 k 5 / 8 L j 2 h R W g i h Z D s h 8 7 8 n q t X + f R W f / I h h z j o D B U e c 8 R B U 8 3 t T 5 l I X 0 f B u R u 0 U l J T z d 2 i G 9 6 5 x U s Z u f n G t 9 a 2 N f q 5 b t 6 A K k Z E n c Y 8 u m g F Z T O N F g s 8 j a 2 U + 7 u B h P P u D W 6 G d Q X L h D s t 1 4 6 h O S I j y V Q 9 S d O N i j I I 0 O q I l L Y K j g f w + S s J L y X w 4 p x 0 A h e W 9 K 0 W 7 4 Q b w Q j + f + Z 8 K B 0 n V K 0 5 U U G 6 0 O V 9 a Q C b I j x c B 1 Y 3 B g c c Q G v s M I l G 6 f h T S 0 u Z 1 c 4 5 Q b z z a A P d / L e Q X X 9 r R n g 9 D w y m g 4 d 8 9 1 r O 8 v I b K 1 m X k V n c P j / i 0 + E 6 o Z p E N f N l + 7 o G p q e 6 x I 7 q V D 7 E i n S h t X M H R o Y O f 3 w 9 v 0 1 3 7 z E k b N 2 l J h n C 8 q 1 y 5 c 4 J W D X z g k P 2 t v V r a 5 d + 2 m 9 s N n f u + B a q R e R 3 N 2 L O t b / 1 x c T F g g k H B 9 Z n / a 2 M / K + Q 1 M y I c U z c N 5 O p d 2 R v F G 3 I l p A 2 l A Q O B M I o F L 2 p b L 6 F a b K + l c U K r K G 7 / g q Z F v Q c E u u b + u f C l n m V d 3 2 5 9 e w i c P P y t Z e a K c b Q + 6 p D / G g Y m z i J e Y j z U k T l 1 l V S i 8 v c 8 u T 9 d z b 4 R r S y x l k W I I R 8 J 0 f N o Z B + u s P d D r u L B k 1 N t 6 6 V h j G 4 4 d Q 8 + e t R 6 N V L 4 r h J q W 6 M m P 7 e N g n i i F 9 6 3 Q K V m n n u o x d E A p R Y Q a i z g f 0 / 0 n C / W g n U R N Z U m I B 1 k D 5 K o Z r x K 7 y S V i C x B q 2 1 d R D A 2 T m q 3 y T d 0 0 o e l G w c b e / m n Q K 1 H T G L g 8 S G c 3 n / D S U E W t 1 m a N Y K 0 s Z l F K P 9 j J J 3 / D F R W 4 W m s Y R E s f / l P E M v / G Z K F P 8 P q 7 B U j x J X S Y K u E / r h z Z 9 Z Y + t 1 7 Y x w U H k Q G T 7 Y + P z p 0 R y U u 9 g v d Z Z m U j X V n m 6 t b 2 9 n s d p 3 V / w H G q x K y f u 7 l g Q W q n 9 + 4 / e B t o 6 0 0 4 t 0 L l 5 f 8 Z o D S x U b R l t O d r f m n h A Y G G 9 m L c I o L r S O 9 I c U g g V F g K 7 O u d s l V b W i l a + Y K w r 5 1 + B u z / M 1 B p T k B r 7 R 5 v W C 0 1 c z 5 a W Q f 2 D a p n M 4 U + k H R j y T y 6 d 8 P g r H J 1 q f + 0 L 3 L w b M I 5 F / B 4 c Y 3 U f A / j 8 3 a r 8 F / 6 v e o E E c w f v h 3 U R v 7 P V x p H M X F + l E k P W 8 i U v w 6 6 q O f e 2 h f H j s y z f 8 P v n y k G + V i A 9 X C z d a 3 R 4 M m I Y + 4 C T E i E N i f / 9 R v d c a a b j Z 7 J 9 n Q 6 s 8 a 4 9 X 9 k n Q H F i g V 0 i 1 U m t P m S 1 4 w n x W A u q l Q F + t 0 j R 6 b 2 G 2 V h l o 7 + e z n f n X i o O f 1 Q 7 N R N Y O w 3 s R 5 e i Z p N P I 3 0 c y 8 g u b W D 8 3 4 W S L p R S x K t 6 5 y F Z W V H 6 K 2 9 m M 4 2 6 + i W b h I 0 3 o Z 0 R g F j O e H U q f h e C f R D J 6 g w L V c P W 8 c 9 f K G 0 V a + g A + + q t 1 l 1 R X K T s v d L x D v R K v v 9 k B T Z g 6 C f v c o r L Y H 3 / e A f b q + l o E v + y r G U r d R D T 2 L T P z 3 G E + R o a o r y C + / q 5 P M k E o 4 k G B Q / 0 l E A w N Y S B 6 H k / 5 9 3 L u / s M N 0 / S C L f 5 / n 9 U L 3 U E c v e I I D S I + c a X 0 7 O H 5 4 K 4 T n D 1 u v x M y 7 J L S r r d B Z 5 3 M d i Q r B T I c y B q I t d A / L H r p 4 6 B L 4 T r g a 3 E U i 5 U U u s 1 d a d d 6 b c z 4 8 R T e v G + 8 y l r o w q V i k 9 6 4 x n R C D P E o A 2 w v R U A 7 F S q L 1 z a J 7 B r l V F E 2 T H l f M J K v k / m 5 d F X d h n 3 Y U L a O 6 9 C 0 E J 7 5 k f n c 2 f g 7 / 0 E f N 5 8 t f d / D Y V 7 u Z W p 1 y Y B L 3 x I 9 u h 8 x o f o B u y S e O 9 3 d b p X X l h q k 5 1 Y o 0 a e u + V I b O 1 q v w D 3 7 I f m 8 h l y 0 i 7 V t G P P o O S q H f h l O 4 j a b v m E k R 1 0 o l J I Z i q D D + k M J w V z V H Y w F U q 1 5 U s n f J n V t I V i 6 j M P L 7 r R L 7 Q / 0 t l / t h w t c X 2 U t o x k + x b b 0 n H 3 R C W c G 5 b R 9 q Z N X D A w 2 c H K n h 6 k o A i x k v P t s 1 x a s T Q e 3 s 1 L H 7 0 w 5 I V 2 U 1 9 7 W w r W 4 + s I U S V G C n q c z O 2 V n X 3 d B 5 / Y Y 8 3 L R n J 0 P 3 w / s T p i Y Z p b Z H m I T u e 8 v 6 + g N h Q x A J V 6 f W 1 D Q c u X S V a s k o A A l 5 p y W u V z v X h O 9 l l n 7 B 6 6 P A X Q d 1 o c v a d 0 P M W q 1 W U S l 3 M S 7 b l J i 2 E 3 o F x 2 E s 0 M h i O v V 9 N G N H z H 4 P 1 X I Z t Y q W S 7 D N F C Z U 7 m N r 4 V 0 j T I o j X e X n O H 4 z N p c Y P k z v 5 D H 4 R u w S C x d u d t S F O 2 d S 1 3 f n w D o u e z i S j y M S K K K 8 8 C 1 U l r / b O m h x d W W 3 E j s 2 7 O C T J 7 R U p m K E S d A W c q 4 w u Z T x e D 0 U o v Z A d k 9 h E k h L V 5 j 6 u v J t 3 u l z Q h + 4 H e V s v Q Z P s v + T O U J 9 l h N P J P d a t I N C g X O v W E 4 d a u K W D h c r H n O Q L x 6 c m W s U m E q l a E y 7 N L E I 5 7 q b a r M + 6 6 k Y + p y Y + a Q 5 L v i D E f N g h W b 2 R T g + x m r l 3 e M 4 y n K 9 Z 3 Q x X L r l L r 8 X 5 J c v k q k b C N R z G A p 8 C 4 3 i F j L N X 6 c 1 Y k C u q S z 5 q w g m J 9 n + O o K R A B K T 5 x B K 2 6 d c a O z Q H W E R b Z z i P I q r r c x h k Y L S 4 o l A w L 8 j e C 4 6 x x 3 n 5 p Z a n y w e N c 4 s 1 w c Q n P w S A k P P w 1 e 2 b u x P 7 w R 3 u W z i E S l H H w V b b p v p R 7 b P J B N a I 7 g u W Z s N K q A + W 0 H 3 g + v 6 9 Z I b K W a z w N D V I g e F m D p 9 6 A P 8 0 N / / d b e x 7 Y Y 7 S N f q g 5 6 Q h e i c B y Z G 2 N z M m m u k 1 f S b 3 L Y q j 4 v R N b N c n a o G 5 f L a F 6 5 m d z X t I X w u O s v v h K t t p Z l d 5 t B c L T G a e c n 6 B h P U l l u M u 6 7 D F 0 7 y f q x D 8 i M I j m 4 j n 9 2 7 K 9 B 7 B t t r U 8 3 v D 8 2 m x + x i N B z + L n z F O 1 a Q 0 i d M 2 b L W D Z r A y O h 5 v l u v o L T 6 F v J L V 4 0 y M M q K / a F B S x f J k c M 7 u 0 K V 8 x r Q d T t z f z 4 6 d m z G M L k L T W N y 0 R k r 9 + u b W 2 t + c 4 d 3 l o f x 2 s I h F D Y v 4 u N 0 g W 0 d O 3 b C B X m a 5 y m u l w A 0 6 k 2 b T H h P W c b e c L 0 n l 1 8 W b 6 4 a l 9 9 Q Q F r k I M G h C z F u f v H 1 v g 0 X + t W 9 0 F r j o z J 6 Q S 6 S G F e x j C x O s V S l 5 v N i c D B p r l E c o 9 / E C E E e 1 2 d l 4 f S b U 1 z E c G K T 7 Q l g a 3 v 3 / g P d 0 H W 9 0 C Y U N V 1 H J + s e L r Q J Z L G U Q D 1 0 h n H H G v y R M X N 8 9 B T 9 9 O u r 5 r M L 1 f f 9 w H 1 A Q a v f H h F k N N I l 3 f x r x O r L W N 1 I o B S z V k f t 1 + C s a 9 k l d M a a s N 9 S h z 9 o 1 k S R R U 1 H i i l d e j V z b 6 C 4 v W G 0 v p j Y G f s s v D k 7 6 N v o 2 L 7 b 3 7 H V t c t 0 c h V v 3 L h L Z d h L 8 N p J r 3 5 9 Y 7 K d / P f 0 T A 3 P H E 8 h E W G d 6 w X W X X X U O j b 1 X 4 M u s o Y 7 2 j R T H 7 j e i 1 u X X x S 0 W + 7 F P y t h 9 V o B T / x h x 2 z z z n l w D 0 M t c 4 0 + 1 V O s f O 9 r N D / q 7 E T v i j 8 1 t T e o 7 m y k m 9 / X R E x S C t F I m 6 l 7 g 2 Z 7 / R W T r W v W t l F p T p J 4 2 r A + b s r N Z P Y K l n 5 3 I a H p F B w X R k B b 4 1 b N G r U c N Z y 2 K 9 a r V m 7 t p c C O k m v h + t f D U 0 d R n O + e X G r H t t 5 r R z 7 Y s J p J a 6 w O i g D b 4 / X 6 k W r + D b x 5 W i T v l + G k 5 M J 9 F N F 4 O 8 a p V W l t q U j F c J W t G 2 Z f x H r h O i o b l 8 w x z b d T g q Z J D e + 2 3 e s n X Q M D b L / 2 D W e g T j r E s t 8 x 5 d V 5 n g t N 0 X H h u o R C P B o z F m M 3 t I + D V Y r 9 8 N a D A C 5 M U 3 C 2 X 0 M 0 6 k F 9 + w 0 0 w u c Q i c c p 2 J a 2 u q e 6 V r R m r V l e O 4 b d i Y H 2 M Q K P i r f + c g 5 X / 6 K K x 7 8 S x p O / f t T Q r M 1 Z + 6 D b d f I 3 N n i w v y u i + V G u Y H Q j 0 h q T 6 v R B O w l u M 3 u M U x J h s 0 / B Q 5 F / A / 7 k W e S y d P / 4 L q h h I q q I m E p J s N o u p D S V f n c h o d l v w F f Q x v Z y i 9 U 5 v k A A m b n X z d y u u p l D t 7 u D g t g 7 p 0 2 M 0 t n G R 8 H s l q W 9 u 6 / E f l C y Q e 2 O 1 v 4 z V p e + i U 1 8 A U s d K 1 Q f 5 F 7 H r R t / S j 9 / 2 9 B Z L 6 3 E d X K 3 a J E s 7 Z J T 5 + G N n 2 u 5 U F 6 T L m + 2 F G d 8 M I x m 5 A y a v E Z Z L 4 c u t 3 E F t W H f P u v P p F B c T B 8 a R 7 n S 5 g 0 7 i b k / b Z S Q U T 0 v J C 8 y T n 0 Z 3 v Q H U C x S S a W f Z c f Q g 9 l a R m X V J s e C Y W V i Z a 2 a J j E j d P N h n W 6 g a 6 0 e F a F w x F w 7 d 3 n e u H f H P p H C 5 O c y 5 I 2 2 s t w j U P 2 0 t e A S J j 5 p N 7 t s a 5 S O A j s E p R f y Z X t u r w z e 9 j b N N 5 n d 1 z k d e B 9 o 7 + 6 6 Q 7 c l 2 N 7 K y k X n i l 2 z M y o J K 6 2 t v b e 7 n x 1 0 E D S o Q d U 5 e g 8 M f o z l u 2 1 v d 5 i Y u Z 6 a x c r d 3 W 7 f e x U m o f t x P K 6 l 6 2 y D M m u 6 w 0 D u P y G 0 9 N f I e H 4 T F 7 O / T g F 6 E 4 X a O m a z L 5 l X v V n D z M R H E U o M U l n Z R Y s q L h C o o 0 Y m b x Q v o r z y i m F I j U M Z B c K X c Q X L V 1 H Y W j X p 8 y C D f r n c s g y i c 3 n 4 X y B Z / Y a p i 2 s R X C h m 6 s y q m v G s i N 2 R 1 m 7 U a R l f 7 Z z d 3 M v o q m N t / a f w N D J k v L 1 P k / S G x 5 C Y 5 H G 2 o 9 r K b r r W q B 8 e 9 n s v K C Q q 5 v N 4 9 0 9 L 2 H 5 Q N s M j 2 p J 7 a G T 3 X M U 9 A m W 0 d a v T u q E 4 Q g T L L N + l G 8 S g f I d 4 b Y b Z b w B M A 7 3 x M L V b h 8 s l W E 3 p Q z p N d 6 D D K m l G t 4 v u x I k 2 2 g y F K H z p 3 p n G z p j H h Y 6 F w 9 p 1 1 U E 2 V z Q a / a B w F x O q w 7 T f d i 1 r J 8 Z 6 / F E j q I J + u / C F E 1 h 7 Z W C H 8 Y X 9 X J n 9 0 B m j u l r V f T f p / J Y r 2 S i v I O 3 9 F t Y z f j x I n T d T a R p N P 2 4 v f w r Z 4 u 5 Z E k 5 + B a V 8 i d r + n Z 1 6 B V J 2 0 D Q 5 / T y / j J i t 0 Q J k + l q 5 b D S 6 P i c m n 4 Q v P G o U Y b V a N j 1 O V W a E S k K S 8 3 6 B Q v W X e y x C r w 1 5 Z N W k u O V S L u a s Y t B e D 0 c G L a O / u x D A p c U A b s 0 9 Q D J B 5 y 1 y E t 6 B 5 / f w j Y t y h e 5 + a + O c g 6 L T a h 4 E b / z F P V z + z 0 V c + M M Q n v q 1 0 8 Z y S t h 3 w H 4 o 1 + q 9 X b 5 O Z u i E G E Y E S w 5 P G T / a l t g + d 7 8 k h T D c e h J E p 8 u 1 t p Y x G q P X k v X O Z 9 l K S 0 r b u X O s E k n 6 3 Q G 7 u r Q z c 3 Q Q i J G S i S j r q 4 4 N Y H W F y q E H g V 1 B E f Q 8 K f d p F F 5 q V n / A 1 s 3 j U 5 b R f D Q w G l 1 / u 6 i t s i y p + 9 G 2 F 9 w y R u O y 2 r b d V l H I b R V N K k i U / h w r C 9 / H 3 1 z / M t Z H n q F F 2 s C J 8 R 8 h 5 L O M v Z o 9 b Q R L i J Q 2 r K v k D Z n N L J u 1 T Z R z a 6 h m b 6 F R u o j 8 6 q q J l x T g a y w q G L X x o N + z j q v L d L f k O v u k E F k X 1 s 1 E A m 4 z g 0 l k v V 9 C q v 4 N J I t f h 7 e 8 x j p L U c q K 2 T Y H g p a e i t f v z y 3 S d f R j M m G z d O 7 k 3 q a T x 7 P j 9 x h r L + D 4 R M q 6 d + E R 8 1 s n 3 3 T C L N 8 P a S H o b p r v h + 6 x y H 6 4 / 6 5 1 7 0 5 + e h B n f y 9 K Q f I g V y g Z G m Q 3 N 3 h H L 4 q 0 j M U S + Y F 8 t W e m h G k 8 j 2 i 0 v D t R I W Y p r 7 5 E h h q C L 2 5 3 w B F c r e m a U n 3 v N q t V m n R t 0 m I 0 E 6 2 g c Q 1 5 n 1 6 W p B O y T M b l I M T 8 c t 3 i C S C f M 4 c M t A f 2 w 8 Z 7 1 L m 9 3 E w X q r M 0 b r 3 P g + a 6 E f a u o N w Y g 5 e M W P N S w 3 c I 0 P y t Z a z f z e H 5 3 3 6 W l q R s 7 i 2 X Q Z r 8 U V C u e / H z O w F 8 / G i V b l Y T N a e B S r W O Q V p y 3 + I / M k 6 4 g y v R 9 l 7 z g 5 E Y S v Q c X N Q b Q d x b t U v 2 4 6 F 1 j K c v 4 l B g E t 7 o U d N e Z / P n b M h J 1 A t 3 k J h 4 j E Q I M j 7 8 C Y L D n 0 S D 9 x H q 5 X k U a z e Q G P k s A r 6 o o b O r w O S u m S E L f p Z n E m I M U 6 3 Q I l V z C C 3 / F w S S F X g 0 / k P B b J Z p F b c Z b 4 w w x q Q 7 W Q s e h 2 / t M h o 1 1 n n q d + h i F h G N B Z F f v 2 d 2 w H U h f u x W T t 1 w z w l g g w 7 4 w 5 9 Q 7 0 I 8 2 M + j k g t 8 / a 9 5 3 9 F Z P P W F J 9 i u s k n A S D E q s 9 e g s l + b u 2 f 4 c / L k W Z R p z Y V d A u U K h k 7 S j S R A 0 g o S D g 8 D W l K Z h V I j p / Y u 1 3 C n p n R C j C S o w Q 8 Y X E 8 m 2 x M L F 5 c 3 M D l + 8 M a r E 8 1 8 w f I l 1 M O P t s f 1 Q a H k i + 2 7 3 Z p Q R B Q d j N B J 4 R B a E y W h 9 j t 3 6 P 9 P G 5 p 5 l D H T r G + e c u 2 v f T 2 m I e 1 G m z 7 K K O 7 V v j + 7 y z Z T I 3 5 w K k c N n E A q 2 m T H k Y m r V 1 F d e A W 3 U 0 + 0 z r S I + P e 6 V 4 J r o Y 6 P / x i H q k U E x 3 7 Z t K l Z v I Z a M w V / c w m 1 A A W K r r A M o V O + C 1 / s t L k m E m m i V J I F I f O x i l J K 6 + U b G A 6 f p s X R / u p 7 7 6 m U u k P 3 Z 5 M u / i C 9 k m A o Q N 7 Q n i X t 8 x c X 1 z A 1 N Y L A / H e R p 3 X R E A h S H z S K R x b S t T b q E + 1 v X u 9 Q m L K U i g G 7 U c u + C X / s L P u h 3 z L + g + G N r 8 8 z Z g v i w l d H E W 5 t / a 0 x s + z 2 J k K x B L u 3 i e U 7 7 c m 6 6 v v B m a M o Z b b g j Y W L 1 D r K f L B z y Q h G i E g 0 N U d S L 4 2 U i P N b 5 B S a y Q / D N 8 B G t w S v E + 6 q 1 k 6 I + H r J q k Q D C h g t 0 4 g p p y d H H + o i u s w r T e L 6 4 n q O k J h B h N b 9 X G 3 p 1 u l h Z Q q 6 3 r 3 O d B i / C 6 q f b t n t W b j C p H e 3 T a 3 + Z t 1 I c F 4 k K 2 q E S W j 9 1 g 2 3 P S 7 a 9 N k r T D r 1 6 b E s n p x u m K E D Z b s r Z M p i k a 7 Y 2 s / 3 C N N + O D L 6 k n m / u / I x x A 9 9 z t z T 9 G 3 4 F O N Q V t Y b Z / u U 3 K G 7 S t c 3 P m K f 5 R T 2 5 6 G d r 0 U r 0 U T 0 D o a C t F j 2 Q Q o a N l G c 6 y a y 3 P Z J m E T T c t O u Y 6 p V J a j K C r a t / + T U O M / x I x 9 O Y m R o 2 Q i T Y L 2 i N g H V J x K m X R t P m v 7 f T U s h k H w G E b o v / t Z E 2 I N A Z b m 4 9 S r j p K / X 8 O R v T + F D / + L w j j A J P i q U w Z E x E 1 N 2 C p M g J b A 1 P w s / j Y q 3 U K Y 5 z r 4 B T + E N 1 D K 3 j F v i a m L D Y M V 3 k F 1 9 w B s H K B R b q G / 8 m M S t U 2 O 5 M 3 L b 6 D c u J T S o a V 2 B W 1 v T E x t s 5 m 0 / u K Z e A i 7 G 1 7 O q m t E n D G O r b n p 3 B c 1 1 M T v L V K f 2 y j p 2 X u e W 0 4 b G j T Q u s l s q V L 4 r e G K g R m s O n 1 y e Q F j z 2 a y F E n F 9 Q a X 8 9 7 o S x i 3 h b / t B 1 8 s v 1 z 1 e X k j h z T k b + L M G 1 J o F D H t / i B u J x 4 w 1 C j N O 8 n v q 5 n P E 3 5 + W f q 9 1 N Z t N y 2 h z u d c M n d R f v s g 4 6 o G j 5 r i L W v Y 2 N e Q i K u Q H N s x o Z w m h Z o 7 I F T o 2 8 F H 2 v e I j M b Y d r 1 O 7 p I z l 9 i n e e / m e B 9 X W K m a 1 W w O u b n 8 K D u + 9 s b 5 l 2 l S 9 b z 2 b X k L i Q s I o / l F m U M L f W d Y u K H v Z O z X Q E 1 K E D g X + 0 t e 1 w W Y d J 3 + b 7 e X f g 5 v X s b m 6 g g U K z + K 9 2 1 j i a 2 1 p A e t 0 8 z q h O m v 8 L j 5 I a 0 s + M H f 2 p j / M A P 9 x m v l D a J b u m E 0 d 4 9 E 6 Y h F p 4 g Y l / z g a H r p 0 G L M P C G j B j W 3 a 6 N N I Q v t y W 8 0 I j I + 1 x 2 r E Q A + D t I g R j u o s A 1 l W m p + N V u y i v z r Y h X E d W L 9 + P n I 3 b G f a j j K M T x d E A 5 + d s I p E A 7 k N l L b J d I Q 3 E D P N V t L C C D 0 7 Z f 3 B K i q + h R 0 F 0 g l N Y x L j d U P T g D Y 3 c 8 a d 8 J h Z A 7 Z x 2 s n H 6 9 H 5 X i y t 3 E Y + 2 P k 0 S d b T V 0 c y O I J k e B S R Q N q 8 + v c C q 1 r L Y z r + D G l I w c 3 0 X s n r i Z x E d I C 8 E H v K f J f S U b v 1 h H c p D U q B E R o l q D S l R z B P m 9 Q 6 s b I V 1 E h g N + M J e W e l 9 Q n Y W N t E C h c R G v 8 C S k e + i u j y n x i 6 7 y d U V m l 6 T I a z L 6 j g u j O N + 0 G 7 / r 7 7 1 8 s 4 / m X g 0 N O H a A 1 l E R u o 0 j R n V p f M e 6 W Q R z m f R 2 5 9 9 3 D I w P R h 4 w I K X t f j c W M o j Y I r g 9 U J M Y R l Z g X U m i P n M 5 o p u / D 3 W A + m c X z k E 8 b V 6 6 s t O i B C 6 b y t 7 Q I G F F S z b A m Y m 6 T o B / c 6 u X K 1 r V f N k m 6 j G V k v k V 7 u g O Z o q d P d O E u d 3 z 1 J 8 y B w 6 9 S J J f r 6 E 5 M 2 y 6 T O 1 D m 6 V 7 2 0 A E 9 o A p F g B p U q m Z h 1 d L R H N y t 1 7 a + 9 j J 8 e 7 s 5 K / p V d X F / f J E 0 S Z J g 2 H a t N P 3 5 6 y 4 f j Q 3 U z e 1 q a u V Y p s I 0 x u n 1 Z L J T s A w G y x W c R j 7 y N W C C K k t P O 1 P g p h I 5 2 u G 3 B j a N + + e h N K s 9 D Z m C W C p U V 8 d K t 2 6 0 4 A k E v 2 M 0 o 0 3 B I M Y k m c s + U i T X W m T R 3 P Q H j p W g w l b + 5 l v 7 d p X m k Y r u 3 E A v 5 Y 0 Y x j E U 0 a B x A L r O C W H x w p 6 8 S S / 8 L c h P / 0 p z r x l y d U P 9 r S E U K y + 3 n T h h B r M y h z h j f G 7 J T w f b D 9 R f v w L l / C I e / 6 G B 7 c b Z 1 d H + 4 7 q H h 9 x b P 7 x x j 2 w 1 f t g W K A T / N d S d 2 G J T m X E J V r R R N A b F Y 0 8 x M s H F F f z e v E y 6 z i o F 6 p S x 7 M b M L 9 z 7 x O O O N e p o d X e D 5 t q O V D F H n y h L J c u 1 2 3 8 g c b M O + G q 0 D s h y 9 t N v G R h b D w y l D S G M F 2 b F O c Y s u a B 7 J 4 T i K 5 Z R h U G 0 6 e f k H s 3 Q B G n j 6 N 8 7 S / Y l Z 1 6 q H w m g 0 G b O o L L o X 7 B a + 2 s I k l + b t B 3 6 s M a j X 5 E 9 Z q b W V J Y y O T 9 r O J O o o Y a u 8 h s s L d g 8 I p x 7 E i f E f m 8 9 C K j K J T G m x 9 a 0 t U J 8 d f w W z v H Y G U X i j t E T J 5 C 6 B k q X U O B 3 K S 6 g V 5 h A Y + q A V Z h M K e B E M a g a K E h Q S K r n i l r d E 5 6 3 y b a w X 5 t k 2 u r 5 0 R T s h g Z q M X X D 5 0 L T d H X O 8 f e c B T h y b h G / j b d S H 2 w k v 8 d p e L 2 g 3 p O D d a U 7 h s A f l c p u O v S C L e u M b H k T O z m P i r B 2 j c y o V Z J b n M X T 4 u P n e D c 0 U q R Q L C G t G S A s b 9 + + Y R I Q r U I K O 7 Q i U k T A y q W H e l k Z y U 9 q W 0 S z D S m N p f C j s W 0 W 5 P m b O l 9 a q 1 u z c O 0 H a Q s c 7 B c Q K j I i j l 5 i J H d M i 6 M O g w N c 8 c H n 1 B 0 g e + r A o T a G K m P o Z N 4 u d q / v J c r g M Z y x A 6 z f B C r L q s z / B + 0 F t L B Z K F G D e h x 3 o D 4 V R z 1 1 B Z G C C D B k z 9 B F x r 7 K z O r N 7 r j I Q V I f V t Q 3 z y J f O W E + w C k L t E M M 2 d 3 b g c d f w x P E 9 5 P E 5 8 9 m F s m 2 i R b 6 y d 6 u u f g L 1 K 8 e p m X 3 T i I T p t p a 9 C A V L t L B 2 5 o I r H C 6 i M R / b L D d X b Z D Q 0 1 t g W + g P m P N s o k H T z J o o b x d R y l b g B L O o p N v 3 d T G d u A B f t Y R I e t S U q d U D i X i c 9 2 D 8 q R N I u 2 j 2 P y A b + Y o 5 v x c 6 l a 6 S I y Z F 3 0 J t 4 y X 4 k o / T 9 b I u W D e 2 l 7 c x 9 w M q B t 8 m z v 6 G 6 3 F Y S B B + U d i V N p d F E k O a L B / f j T k n L K N a o Z N Q C f V q A Z F o B Z X a w A 7 D u D A C 5 T a + 1 U O W G P q 8 + 9 x u m N i H j C W Y c q j p A r 4 N W o Q s R T H B G C q I c M y L q j N g G L D b q h j T r 4 4 / o L A + C u S e i I F X l l c x M j I I T + k S I s P n k V m j b 8 T 7 v v u X t J z J L J 7 4 k q y G l I q l 1 c b G N i 3 c I O u 7 1 / p 1 w h U q K Y L v 3 7 A u 4 y 9 p 3 3 O W E 2 9 + E 5 m G X S X s Y r s 6 h 2 o 9 j 0 q 9 S N e 3 i o 3 c M W w V D u P Q 8 F s Y S c S M Q C V C o 8 h V V n c E 6 o t P O s g v / A z B 4 Y + Z e w U 8 G 6 g 1 7 f C F a O c q J K G x / S K 8 y a f Z K Z r D p i G F p h G a y r p i N z 2 t U P x S Z x 3 W 4 Y 9 5 s F B Z o e B X M d C 8 Q I V R x n a M F i d c w E z g C B L D 0 8 g u X c N K f h C H Z y Z o U d v K V v d d X t n E e K K G Q P 4 a q g w l X P T y X D p 5 x E W y 8 T c o L Z H d D v + u i Y E q p S y K 2 T X c + W k R o c p p V J I 3 M P Q x m 5 0 c D T 1 8 l 6 5 + U D Y v P j C C Q I y x c w + 0 7 R U h 9 0 7 M 6 R J V 7 p O O m R j F C I 2 O k 2 H F s 7 4 Q y o w d o l H + 7 u 6 x Q I g A g s r x K R X f w v q G G r O / M B n w 3 m 4 Z m v j q c + j f U j i c a o 4 a i T F C Y A C b 9 3 6 m X j C n 2 P / b U N 0 f V Z i s E D 4 c 8 v X l v g 0 O J l B l o O p P H C f j s E 0 U t O 1 M G W X f L M a e 0 n o o m 0 S R o t F r Y C D x U G E S x O C C 3 9 / u F r l g W u P V W N 1 r h c Z 4 / 2 J N G V P b X 0 O J u 2 a W R N C f o c K x C + c k T J o Z L p w a c V B Z e w 2 R o T O m b 4 1 V d / o v c 1 G y y o M g s v d K K M 5 F k Z 8 N o J K h 6 z 0 V Q G j 0 P m L D b y A y w 5 j 4 W A z J y T C C y Q V U k 2 t Y S b 2 A j c E X E c s c x U T u 8 8 j O J + h R e F B o T m N m e o y x 4 O 7 4 V n 0 2 N j q A j S I t J f s u s N n e N q x b m L R a 2 r r K b Q T W X 4 K z W k Y 4 m k O 9 s I w H 1 6 7 h 2 j e a m P 3 u A I 5 9 Z B y p L 7 6 z I 0 z C R v V d F l S F n 4 J 5 U N S r V e T X V 2 0 2 r 4 8 w C b t r 1 g k y m S y V r J S s g B I S 1 o 1 T v G I 7 X q a / W A z B X 9 8 w U 4 H q m y 8 b A s i 1 E V w m k r s 0 O H C w h X f q a D G W y m t G L 6 B U a q K w d g f e 2 H l 4 G n l U V 7 6 P 5 O H f Z B 3 I E B Q 8 u U 6 u J e i G 6 u 5 a 2 X 5 w N W 8 v q L 3 d k I C 4 A q g B T J 9 H S x w q W P x + G J F E B G P T 2 l Z L q X g F 8 P s n J v q h W r f 3 1 W 0 0 k 1 m u Z r W m / R 2 q K O T t T H H B H b 9 q o o Z U a G K X Y u i c 8 X F / z e 4 l o e d W B Q f O o u 4 Z N W 0 W r W v 5 R b Z T A 7 f W O x E y 8 w W U H 8 R R n k 9 h 4 0 4 R k X E f 4 k e r S B 5 v I D U d x Y P y K 4 j F w + y f 9 u z + m 2 u v m 8 8 u R m I n k D o U h n 9 o l f f 0 o 3 A / B N 9 W C r W y X G P N S t m r x I a G k 2 h M f g 4 N W s T Y g 3 / f O r o X v n v f Q L L w F 0 j h m 2 j c / Q t a o K u 4 X 3 8 S P / r h M 7 j 0 1 2 k s X 6 l g 4 N e u 4 f Q f 0 K 1 N P D D W u x M P t s 5 h t X g R i 8 V X s V p 5 w 7 y i 4 a B 5 x S L s R 5 O t 2 Y 3 s 6 i J C 0 T g C 0 f 7 C J P j + x 3 / z r / + 4 9 b k n r C a z + 5 B J 8 6 v T l K T Q c R 4 w x 5 q + J K 0 H g 8 L U C V S W v o 3 E + A n 4 k U V p 9 X W z 1 V Z n H N E T L K O + / h 3 E h 6 e o Z Y I o b d 6 D g 0 E y b A g e f 5 r u R Y H B Z A m + + B n 4 m 2 s I J V I s j x 3 K M u 2 M Z V e L e R A K R 0 1 d B d d C 7 A c x p 2 l L D / Q T N K F J y x S O B u C U N z F 7 J Y d m 8 i 4 q C 3 R l m l t I j d v g V Z d 3 8 P i B c X H B j y J 5 4 A w t S i J E 5 R K Z x V r 1 i J n S E 0 + P G 5 o L 6 p e t s s 2 m V e j 6 u Q j 5 o p i K P 4 U y X b N a M I e N v A 2 2 D 4 W u g q Y G w c R h I 4 y a Y N z Q 1 s u 1 J K 1 g F c 5 6 C k 4 2 C E + 8 g t Q M l V F y E 7 7 0 G v z F e 2 g G x n i + 6 N H E Q H U B i J y z 7 j Y V 6 I P 8 a z z e t i T T i S c R q s d M K l n N l 3 4 N D n r g j 9 I N n K 3 S O A z T c q 7 T d d + r 7 M z 4 X 2 Q E t d R T S H m / h U r z t O k j t T l 6 9 z 8 g n L y N 2 s j v o u Q 7 R z V 2 B v X s D b z 9 s 9 9 G / v 4 Q j n 8 y i J k P x T F + d g j b l Q c o 8 B 6 d i m V + 8 1 k z t 3 E w P o u Q f 7 d l T o d n W p 8 0 b E G X 1 u / b 9 U o O D p G 3 J G j K a P b n i 1 0 x V D 9 I y 3 e n K V 1 I C 8 t K 6 H m o m o X c j f m F N U y E 3 k F 4 8 C Q 7 c p x W x U 4 L a d Q r a F T z K K 5 d p g v x Q W S W b r M D 7 Q i 9 m 0 q V 4 C p u U 0 r W 3 3 j A j o n A H 2 F n 0 O 3 Q j k v b D y 4 h k N Z A b 3 + h U W d 0 u w 2 / C C j O C T b n U M m v 4 + 0 X o p g 4 n 8 b a a 2 n 4 R 1 d R 2 6 I 1 d h R s 6 6 / b e l o J e w 9 y x r i j 7 V r X U T Z M 5 j R L 8 P i o 2 O p k W A / p 4 4 m y z f b e Z W c D p c A D B u J R W p Q A H n / 8 a Z S K 7 b E g I R R K m 0 W S 5 e o S h k 7 S N W 0 N a C v 5 U q 0 w P m r M I h W d M o k L W T I N c T i b P 0 V o 5 D N G E S k x d D / 3 C t 0 w K q b W Y P Z M c P c K g N W t P E b p o W g t m Q Z B 9 V 5 e S i N 2 m L F f j 7 4 p F q p m X p / g L 9 x F c P k H 8 E + n U I z + H r z + s M k 4 O o U c r n 0 z h K r v P p 7 9 t S w t 3 x Y t G 5 V w d A Z F e g 1 r J S U a D k 7 l I y l Z 8 U f r l V q t j m D L m i n J N n v l 3 Y M J l B s s P w x W k 8 i V 0 L m 0 Z N J g J H g / C 9 A J J 3 8 P Q d 8 2 / G y Y h E n l W F f O Y z R h N X O L / u s Q m S e E Q l E P T J P r x Y Z U r i M 6 c s 4 I W T d B 3 E x l L 4 U g S 6 v f 5 Z a + 1 3 E r 5 N 9 m 5 / p w 9 R 8 P 4 9 A n m 5 j / a d i s 3 u x G v 6 E C Q f V Q O z r H o D o z f M G g F x H n m 6 g 8 o B s W O g X P 4 F O M J 2 s I x R h v q A 2 K A 5 p 0 O s u M s 0 j n z E Y e u Z V t l L O k n 2 8 N 9 2 t H j O A d G W x g P D 6 F B i 1 W g D G a N + K F p 7 K E 0 O B R + H g P 4 9 2 a K l g F o C 5 T n Y 2 b T w v l D Y 6 Y D J q e L 1 0 s 1 r B c v I x 0 K I L l / O 7 B T u F Q 6 D n 4 Q / Q c K D w K G 8 L 0 K M r 5 r F k G I h 6 p V c q M q 2 q I j T G c 2 D 3 0 a e C 6 2 p 2 K U s M j d a e C M o X t + l / X U f c u 4 q k v Z d G M X T B l i l V q r f R 5 L X M V n n o G g X A c o f Q p 3 F r 8 C e q B / U O O R H g U Q 6 H e T 3 0 k R 7 P 8 J h x l m p t Z 5 O i V j E Z O 0 w 2 v m x k f Q i w a x d y 1 S w c T q I O M B / S C G E n M 0 p 0 i d q E A U 2 6 E S z g n w w q R m L 6 E t V S y A j a j Y 7 O O s k r Z e 9 + D d + h z h k m 0 B 7 n D u E K / p Y Y Z v H f u 6 N V C t 7 s p 4 e Q F h h m t q / j Q 5 v e F s 3 W R 5 n Q C 1 7 + V N g O 5 G n V / 6 v d 7 b 3 u s t r i u m i B l 0 U / R u A L 1 K + c U T z a Q q P 4 F t u q 7 M 3 y C x k X U N p U r G u j l o o 4 N x n d 6 3 K i d V v T l Y 3 + K Y v j 3 2 R f U q k H G n i w 3 4 M k y X k u Y 7 6 y h Y U j V S b G h S K b k i P p D d f C U b 6 O c W Y B / 4 E n K L 6 0 V e T 5 f W 8 B q / j 7 v y / N a C y 4 1 c f V Q 9 A N m z p v 5 T k F o V E p k b g l E D T l 2 U p q K M b u a Z 0 z s p V D t V U B C u V R D O N K O Q S s U 4 u t / y 7 7 2 F / D k b 2 s 2 i J 6 X u w n H a w d x F V P b v S o 0 7 M D 6 s o I a a h F J 6 v l b i A 0 d x 8 K 9 v 0 M u 1 n / Q N x o c o K D Y u H A H F K T Z r Z d b X 9 q I B g c x Q g U 3 f + u G e Y 6 Y 6 U v e j P x m t c F + e C / C t L 6 R N R r O J A 3 6 3 E N u S S e z 6 z l A Q b / D T m l Q E 9 J 9 k Y v A 6 1 1 G K a 5 S 4 N K f M N 8 l K L p e / y Q U + b z P J D K 0 7 X K 9 3 N 5 j X O V 3 L l R U o 2 U V 2 l l L C 2 s N H w 3 e 2 B H U n D x L a a K Y X Y d / c L d f 3 p m U 6 B Q m o Z 8 w d R g q 0 8 b V F b p t G 2 R g + v F 6 y V 0 y c 8 Z Y X z G x X C a V J Z r o f m 4 7 a o 0 N v D J r 4 4 I z o e u o b i e Q r 1 7 j O b L a v J Y M 6 f F F z H W a d C t F K 7 p I 2 2 t s y Q g q / z Q o r i S U v s f G L x h h 0 j k + m p a g 1 6 6 U V j 0 K Z T u d b C b y r F H A 7 o J M M b m s V a 1 c M q u d k 6 m 0 W W s V i v p R 6 b F J q g s J U z F f w c L 1 R V z 6 s w q u / N 0 G n v j 9 K J 7 9 w w k W G k Q 9 d 4 n u K 4 W R 1 t k I k 2 m X a q z 6 i A Z S M L Y P A k l a E 8 e P w b H P 4 1 h o C I e D v a 1 V k b x z P / s q 6 l R E 9 l X t K U w W 5 K M W r V M T 0 x i c P m y m I n k 7 t d o v C m K E k e H 2 s n R 1 i D p a x z v R y 3 L V I 0 8 g G v e g M P c t e x 2 F 0 Z h 0 v o q Z V T Z C m 6 r Y 9 U U N D x t F J v M Y S 1 d n B 8 3 C W 6 X v 3 K S r s f l j s 2 7 K l N m a q a B s o x h b 9 + 1 m 6 H 4 M 3 g n V o x N K O Q 9 P T i M 0 e R / 5 z A r S 4 7 s 7 q l f 7 9 P S O / e A + 0 j I d t p n C w Y E A V r x P U Z D 8 9 N c l W H S Z 6 N 7 5 w y H M b 1 1 G h l a i 5 G x j e 3 t l p 1 3 G M 6 D r l q / Y + p 4 / c h G V k c 8 j 7 D 3 F c 7 Q s h 3 V n v F P e p H b V V K K 6 V i 9 r Q 0 9 7 v u g r u J u 4 G O Y h k 5 b X 3 z H H R X v F M Z G A 7 e P V 7 T O I h d e N g p P A N 1 Q P 9 l 2 I H V A r 2 r 3 f / V Q C a 1 s b J v 0 s + I M s t 9 E / Y / b O t 2 / h 7 r d 8 W H i n i C e / F s P T X x m n A p D w 2 P s n p x i n e a 1 b q W l z 0 q w m 6 y o B l s U w P K d x N T s l S k I X C K e o t B + D h z x 2 2 E u F X W m v H X O h 8 x 9 s v 9 l 6 P f y p H 9 O n 7 S 5 S g r K D B 3 L 5 H g W d s U k / i C A S 5 I d Z v s b G D 5 E 6 9 l l s 3 f o W g / 1 f R X X l R 4 j P f B 5 V p R Q 7 4 G R v I j 1 1 A v n c X i u T S H j p Z t j 7 K F Z y g + B 7 2 z 9 F 2 J / G W L R N k H 5 o a 7 z d p E o k f d i 4 / X 0 G / 3 F c e S G J s S d L O P b 4 k 7 r A 0 K G f s j q I u / e h I 4 w x g h r K f g G V 4 K 8 y 7 p B r S + a g W x a K x W n J a l j M X s O V x c d x f v I S J h J n z P 3 s X h o e / O A m + 4 C 3 + N X w v 4 M z + W u o + 5 X O b 5 r k k Z R K N T + L c O o I l U 3 T Z M K a D Z s 6 l x B L 8 b k x p e 1 P D 6 p b b y M 8 9 B Q N g h / 5 8 m X W 7 R x p W c d C 7 k 1 a Q 5 u M O j H w C R M f i Z l 5 E / i j M d T 5 v V w s I j k 4 y H s x 5 t B 8 R 0 J W 9 s H b W U x e i F N J y m N o Y P F i F h t X a G U 9 Q d R S N / D B L z + H B 3 M L m J g c N e W p b q p P X Y L g Z B A a O E M 3 d N u U 5 8 5 D 7 a S 7 + N B s d U Y r K 4 U s u u u z + v P e 9 s 8 R z d 3 H S H w S h c g n z X W i m 2 x c s U r 3 3 P Q 3 q J R M U f w G W j m 5 7 c q o 2 m M + l u M + U d H F L 1 y g 1 t c z G B 0 d N I 0 / C N R 5 B z m 3 n r 2 I 9 L T m g j n I P X i D w e g 5 e J p V x A f i y C z N w Z 9 s P / J E q X Q z I M 3 W 1 / N z S E 8 c R m b + J c R G H 2 N n U z O v X 8 E c i X s o / T w d H y 2 i 3 P / + c h t M W S 1 h F O I J D 0 o l W U a 5 W w 2 6 J e y o s T s 4 / x m 7 P 8 N + A i U o P u m 1 D q p 7 y l F K M w B C v 4 9 S L m f K N I s Y a W W K 1 T K K P u 3 E 6 s G l h S c Q C x X w / B E v t s v 3 a T 1 O 4 O K S H x o f / t K h r 2 O z e g G x 9 A R y i y 8 h P v 1 F k 4 2 N 0 F A 6 d d 7 L I 2 F i L E q r I o X j M P B n r x j m E 1 3 U h q B n g 8 H 4 E F 2 8 T W z m 1 2 h t P I i H 1 E 4 / V g v X k W 3 t l n s s + V H j 2 i l + C c Z i q O R z Z h l 9 t V B A I B J F b n s L K c Z P m s E t u t 1 + a Y v 1 C m H 7 e s J k L Q e f 2 s b M 2 W l z b 5 F O y S R G d h R 4 2 T 4 b H u g 9 G C i j k K X y I C 0 k H A o L I s k 4 r 7 G K T 9 Z T 0 G / q G z c H I F 7 T x N + V u 6 9 g 7 M g T K K + 9 Q 0 E c Y N t o / V q 7 V 0 l R b X r u o t x a 8 x W g W y w k / Z N o + m z / 5 y o r m I z u 3 T B G + I U K l F k O T S 3 6 X m C t g B R R f 6 s V 9 i 6 i 5 j 1 s C F g v L p g n s 1 u i 9 W s C Q 9 f K V R N 4 p 8 f s d C B S l w x Z Q r F k G b f 7 W r l 1 / d L s n U I i 6 1 T I y x J Z p Z D d y O D 2 P 3 j x + F e 1 H u h g q X q 3 w z v h C t Q v n 1 V c 0 0 B s 8 T 8 i P / p V 1 r l h X B m l G 7 R + p 8 L g X L M g b q 6 c Y f u C e G z y I g a i U 6 g V G n h 5 0 e 7 E 8 1 t n / o 5 s + g y 2 y Q C R i k P X O I B g 8 p h l W H o Q 5 a 3 7 t D h K T 0 t 4 t N 6 I 7 z y u P c t d N O p 0 B R 0 J b g W N w D G 6 4 0 F s 5 q 7 R i r A s z 1 E 2 g k F 7 5 m U c S 3 3 U u n O G v j X k y l U k w n T P G T 8 Z l 4 u u m W i n 5 I S T v 4 L Y 8 G m 8 + 4 8 r K C y E c O R T w M j h M S M s D u + v 1 c F 6 W o a Z c V 5 c w X Y 1 h m T S D r e o 7 v X N V x l L W 4 a W x f a 1 n j E c 5 L 0 0 U V a W s 9 1 X t r 9 C k R A W 7 r 6 K q U N n 4 T R V l h V E 9 U E o 7 E V h i 0 J P 4 d f 9 K 6 U C V u v W v R 0 M n 0 T Q Z 1 1 T P 0 L w d T 0 J 3 0 e h F 9 z 7 k R d 2 x z X v F S p Q H S L m e i 8 Q Y 7 n M 1 a t O 9 c y 7 N K 9 y G 6 y N 9 Z F 5 e F d D E N 2 7 G + Z Y 9 n X U Q + d 5 7 i F s 3 n 8 Z x b V L K C y / Z t P u b L w r H J 3 o n r B r X S g L n b / z M G y e Z 3 1 0 W 0 5 8 I E b G q W L 1 7 p p h o I N A 7 e 2 O y 9 p g u 0 q L a B z 7 I w S a 9 3 g e 4 x x q X n c a k T Z j q T g h n B y 7 g f M T l 0 x 2 b b u 4 t C N M z 0 + s o 3 R j g Q 0 I Y D C h z J U X 1 X C c W t l B 9 v 7 b K J f 9 8 C Q e g y 9 x m t b 9 N N / P 8 v 0 8 / L E J h E M V E / e I h p E w 3 S V a M S 1 C 1 C J T S 3 N a y d b S E F L A v G v G t n X 1 G o y d 4 k a Y D J O J F n z 5 v E W E g u v Q d m S K Y 4 q l J g b P F M m s K Q o T 6 8 x z G d 2 a s p S Y c W p y 8 U j j E J V h M k j L I i G j p 1 C 8 Z p 4 i I t f V x G Y h 2 5 f 6 r K E D V 5 G J t t Y i + b G 5 / B Y a 1 Q 0 M j z + O S k 0 T A W T p 3 D 7 S O 1 / l t 0 g T J U 4 0 e U F u J 1 1 E v i c C 4 w h 5 E + b V L U y C s p l 6 q W / 0 7 j V E + A V g 7 o E b F L / / 8 t w 6 u V O Y h P T M k z T x e w N 6 l 6 G 7 o W O J K b u s W g i w E 5 z g K c T G n 6 P 7 e M B H Z B I 2 F c t 3 d p i w e y m G z Y r p X h L s J 7 6 a w O o r 2 l X 1 Y A I l i O k U u w h b r Y f R J U J y L + s I V N 7 G 9 t I d x g x V s 2 V a f D C K c J Q a 2 b l n x v d C / g q W M 9 T s t B I a K 1 n J t S 3 L V O p H a J z 9 d W p c P 6 q 5 W U R G L y B U n a B Q e J A 8 + h F 4 A z b D J 7 0 j K B F h Y h n f M G o O N X L p J h r 5 W 7 x 2 A Y 5 v h O 1 s J X R q D Y Q L m 4 y h t O F l E a X 6 b Y T Y L x X Y t V j q u 0 L R x k n q F s 3 K 9 3 g c R A d G a C a O o h 4 + j G r j r p n R M j Z t 9 6 3 Q + i j l H T X Z 1 l h 3 u r Q u H 3 l D K R r B i h n s p T l C Z O g c L Z x d S V z e v I J a 7 g 7 r b m N y w a c x N l o x u Y v l z R d R L 9 z G 4 N g F 1 O p x X u P j f R V L K c x g 2 V X W P e S g k F l B e P S T p C H d R V r k F e d 1 C r W D m f j z p s x H g e 3 B 9 w k a O s x M 7 9 7 w 7 7 1 A l k m N D b I T 5 M + 7 n d 2 o b C C z 0 v t x / 7 I S / V B v z d w w Z j 0 S I 8 M E z T o u X / I p + M r v m u U J x t K w E / W 7 X k a j d s A u O b G M 3 w m H Z Z u F k T x u d g 7 l P d S Z F c Y 1 d 9 7 Y v b h u P 0 g J K T W t D J 7 2 o 5 P C 1 / O z 9 C E 8 1 K A b c g h 1 / 0 k z E b l a Z d x W p G 7 1 H 8 V 4 7 A x G K v P 4 2 N k h p N d f x 7 H x M 1 j J s B 6 8 / k u x / 4 B C 6 Q j y D L p 9 3 g J 8 8 f N A j Z a T j K 6 4 Q 0 / i U I p Z w x I e k 0 B y k K 9 e M W 1 Q A V q 0 W e c 9 k u N U Q M N 0 K T 1 b F B Q N Z U R Z V y q q y e e p j U k 3 x O B v D m M 4 f L w V z 3 h M w m R r T Q 9 X k 3 s X N g m E S C i L 3 P J 1 2 7 e B F O / H X 1 m e 8 S 5 4 n k l k s B + k r M z Y I N t g r R 3 o 9 t H y e X g f l l 1 d f 5 P X N J E a P 4 E S 4 5 8 g L a s / P M x 6 M d K q 2 M n A E v h m / m 2 + L i K e H K M Q H 2 e 7 a K n I T 4 G g 4 q E g G t s / R m 3 p r 1 D d v G k s t S 8 4 Y u 6 r i Q i r z p s 8 H z i c + J g p 7 1 H x v g V K R N S s 3 c 4 x l / c K d Z r R E v T F N d 1 I A i Z N E 9 V T 1 6 O H W 2 f t h j S 5 N F I v 1 G v u C t a m 8 Y s 7 U Q 9 f M O t y N J j M f u e 5 l T 3 n C I o J T f n U g F q D 4 0 L L V y S A d g Y 6 X S I y g 7 T q M 7 8 3 g / J N u a M H g w J m x U Z V u h t u j k L P e j U C r G k 6 L Z d G M Y h T Z M B P J v T H x N h l z P m j u P T g Z 1 g a O I 5 v v h 7 E r z 9 T w v O H c / B P R X C 7 k k e V L m 7 D N 2 M F R L P i i e i I H 4 G B J w x d t U + D a w n k 5 o i J V R / d o 7 7 9 M g o F r 1 F A C b K J Q 5 f b d V H t G B 5 B h g 8 H R x H w p r B W v G X q u Z X J Y m R o D N p D v F j c o v t Y I m 0 L d C d P G Z d I 9 4 x S W J W + F 9 2 c o R s o Z n k O v 6 t s p e 7 3 K K + t l 5 E a 9 M M f H U V 2 / l U z P i V X V b z S 9 C U Y y z p I p M K 4 d / N V R M N l / v a U 2 f e 8 H j x B S 3 v F 9 J / 6 q b T 2 G i V 0 A d H x D 8 M 3 + h v w j 3 9 h x / M Q H V w + G g l 3 D e 4 + A t 6 X Q E m I 3 G k 1 v c Z c 3 g s M K U l Q E 8 j y J Y t R y T w w G s b O v N h b Z V m Y X q h X b K Z G R L P j K X v h T 0 u w 2 J n N d W r z 3 q 6 a i Y m k / P n u 7 r 6 j A e S a Z g B Q G A J B n 7 m H O 3 5 T j c 7 i z b + 3 O 8 v u C 7 Z T Z c r / 7 o S p L 8 u q r J K x y x X 4 l Z I T k 9 E S 6 q E F u q Y j t M P t J b v W 6 S f X w p j w f B v Z z F k c 9 S c Y m 3 w W k U i N T F + A p 5 q j s F w 1 k 3 m N F V Z x L Z r o P R o 4 a Z j K / N a g 4 P q H r A C x L v X A M f h o C b z I 0 8 1 j H W p 5 N n I J e j i D u y P R T P w Z Y 5 2 i G g v y 0 2 U r X c V A o o b b 2 3 M I J Q 8 b I Z H A y f t w B 6 8 l Q E 9 / / k n c + n v L O + 6 u S B J 2 t V 8 r t P 3 O L Q S H P m I E u + w Z g y / 1 H I L + 4 k 4 / 1 B l T z m f 8 K O e L O D I V g t N M q E G 8 j + I g H 3 k g j w Z j 6 U i 4 Q v f O g + L W f Q o 6 r S n P E U x 7 O 6 B r t i p 7 9 8 M 4 C O R 6 v m e B 0 u N P 1 A H 7 7 Q d x c L g a i Z Q 2 T F Y n c 1 t X p L r 2 Y z T j z 9 J q K e B U p q h N A B F e 6 D d x t + F Y l 0 + / y 5 L t h 0 o 9 D Z J S F 7 W O W L g a z L i W r J t q K k b w B J L m N w / r U 6 3 Y a 1 R f C f f T X z 6 J c O 4 k T + 9 N X n c A l Y 2 x 7 x 3 Q b Q x j r 7 y B B 7 X H r S D x n 9 w n Q U y p V 7 5 q Z 4 N s 5 4 + Y d + G j 3 q + j s u b A k z 6 N U j i E Z o i u Y i X E V w x O + A w D 0 Q + j s H o F z e x r p L G 1 g m I s u W K q i r 5 r 4 D i A N Q T S 2 v v B D m n I c 9 C j O H 3 e G o P z T Z Q y d C W j M 6 w s r V r h L p z c D c Y j 9 7 G 0 v E a r O s u 4 5 h Y G p h i 3 e C Y w k 3 z O Z B R l / V T v i s N 6 8 1 0 D w G q X B u b 9 3 v Y + e i 5 t t M 2 C M r E O 3 V 2 5 3 b q 2 V L Y C l 3 n w o h E + 7 Y X u 8 z Z x Z J i K B y F E B 0 8 b 7 0 Z 8 V K E i 8 l T v w B s e R z h 1 l G 2 j c I U f o 0 A + a d q l 8 g S 1 r x M z s Q 9 T K M u 4 n / 9 Z 6 8 j B o W l d 3 r V 1 O z D 2 K F h f 3 m I F b R b m / U K d a G c + 2 G D R a F 8 e M w 1 l m x N T 7 Z 1 R u 9 F P k A Q 9 + y i U t p M d D e P w 9 T B U G 0 O o b / 3 c Z L n C A W r 1 M o P y 5 e 8 i 6 N 2 i W + v Q 9 X i D j G X L 8 U d s x r F G V 0 V 1 N y l Y 4 y 6 p P U E E j s 7 i l T / f v X + b m 2 K 1 c w h 3 w 3 X 3 R h M U G N K A E R U a Z F j N M F B m 0 S l r d r n G X h R w B 7 B d n T f n r + f s X L 3 P H V m i S 8 R 4 4 + h X + X v I z I r Q Y z 5 J S D I z 3 S v S 0 7 i L Q 5 + G J 0 Z 3 K H v V 1 J c 3 M 9 e L P C o / Q h f N 8 T F u k w D w W r 9 z m x Z u m 7 / 7 U K k m W K c x F D d n j X v k C 6 b g T 5 x E I H k G S 9 s p j A y n y c A z S I 0 e w f r 2 b e O 1 q E 9 L 2 3 Y T F L u / h 3 W r z Q w H 0 k H Z w W O / 5 u D N b 1 2 j p Q + i W s z T m t R o Z S X I d k M W P R B c G B 2 x K 4 s D o 5 9 H L J z F s e G W A m o p y 0 o t x v p X U V n 5 E Z r b L z H 2 m 6 Z L y D o F 6 B b m 7 A 6 + Q q d V c o 9 1 Y t i M s c E I l Z I 9 j w K v i L C x 2 W N W a Q + I W Q r F C o b H 7 d P O 9 8 N B G F h Q J 4 v w p p G 8 x g z C U Z C M l i 5 c p x 9 v L c S j Q j M A N F d N E K O 4 G k l w X Z 1 e 8 A 1 9 0 m r 1 W h z N 8 E l E p n 4 V d e 8 o B Y c d m 3 6 W G r G M a m H e a G w p F H W I O 3 m 3 n Q m r 4 t S H j i P e O L q j K M y 6 L a M A L F 1 c y + f i t f t W 2 E 6 N W m H z D q X o o k R Q 0 z Z W W T 2 9 k W 1 Q H M R m l I q K D Z s 7 r t 4 n T 1 Y R D / 4 U + c E / N J r b h U 0 6 2 H E 6 L S / Q N W J Q T y C F + M j R F l M r r q n y P F q j 7 V e Q z 2 t O X I M x 1 F u 0 V A s M k s 4 Y R R O I T 5 C 1 N J 6 U R X j i V 6 0 l Y J H q 5 7 k H S 2 b F b Y N W U 5 u i Z h m 7 + j w a L P W w 7 I q x 4 J q H m K / e w G L B 7 t 8 g J S p r J F c 8 M Z B A q H A C i 3 f f M P M x c z m b M B G M d 1 G z A m M 9 A G v 1 b z F e 4 g 1 Z A a + l s f q B 9 f Z S + X i S T y M 4 + i l E I x L K G q p O F P F U 0 l w v m L 6 S W 8 1 r 3 G O d i A X a e 0 7 M 5 V 9 s f T o Y T O 2 G B p P I F x T w 9 h c C a S h V I B b V T q G 9 m V y N c t H J w I K u d R s h Y h q r p E 5 s m V w x o l w 9 u R c W H i Q m z p B e D x c o W x + b w n Z h 6 k J i 9 4 q d T P D N t t o d R t V m z Q P T 8 1 j 5 b m I i P b A M Z q 2 L C C 5 N a l x N N q l c p h U t 6 R m z r 9 M 3 f 8 t 0 u A u V 6 7 o 2 q t P 0 L + X x 6 l / c N m 1 0 R + 9 N I Y Q 7 n i a o L s X W k x 3 p + l s h 2 N h A U n u + 7 S Y j A r E o a + v B 4 o b d d 2 E 0 0 c C g 7 5 v I + b 5 s 7 q l k h e o g C y J 3 3 N X G U i I 6 J g t r Z o t U I 2 a u Y z O b N 7 / V 8 i t o + G y m V m N P G u c r O 2 O G S d U v W j J i X F i t Z y u + Y 4 R B A r m y s o 4 J b a n d r C M 9 M s Z r q A h 8 R + n G x W h Z 2 A e 1 D f j i p 0 2 d f U j h + O A n D B + o W a K L 8 X J Y b P q Z m 1 h 4 P Y 1 c w Q 5 D 7 F I M 7 I + G T 3 F 6 d c f t q w 7 E E I 6 y v x h X m 4 d K s H / q x X n k N i n U 6 S R K i 3 / P c x l H B Q e M w s 6 u L 6 G W a c e 1 J p H U Q 5 h c H I 7 b L J / 7 / j C I b e e 2 O m K o e C x i 4 p Z O p h T 0 v V i s s j O 0 u M w 2 R u 9 7 h Y / f 2 S g J S S d c 4 b O M a R u h D I 9 e r j A J O s + 4 J O w o y 0 V N Z G Z / I G 4 z v 7 v o L l + w 9 d o 9 N U h M U 1 z 8 K Y + 1 7 9 E J 0 2 n U + F Y T q g M 1 x 8 t n E g Q m y 8 g Y Q y 6 T Z X z 7 u + 4 j D R k d + z D 8 6 Q 8 i N n L O b B y p O s n N 8 9 C f t z v D 0 l F g + U M T I 4 j U p l q a e I f U e 9 C p i F S W p 1 F G v t L e 0 k p j T k 6 L V n c 3 f 4 a 7 u e t m v p n w j P 8 F V K t P i v q G n s E Q B Y 5 9 V W h s 8 L N d M y W o v V I M r n u k u M T s z R 5 a I M + / h g Q t o o Y V l J V T 0 F 7 Z f N M I m q 6 T k h O d 9 J g b z e 5 O T j z D z x V k s k U q 4 5 S I j W T K j + 0 H r 5 n h B L V f / 4 w Q B o f g F O 6 Z e w f 9 I w x R W Y b G z V i u e E b C o v P O P f c E P C X 7 R B c J v o 6 H I j a 2 q j W K m N t + 3 S x k z G 2 7 m V v g + t x 3 U d p 4 1 3 x W f w U S R 2 i h 4 s g t v E h X b 4 R 0 b / N K K E F X d O w 4 g p q U e 0 A c V J g 0 f l i t e 3 B o g I q s d c x A 0 y 7 E g B I i P R D a L t C r I x r V Q 7 N 2 S 7 M l S C d s T N W Z N J D Q u U L 4 M O g 8 3 c s 9 X 0 / V 8 w 1 8 w h C 3 0 z 3 q F M K H o c 5 I R J 2 2 n + X t t D D q 9 P 3 c Q T 1 y R e n n K g V O 1 1 W c G G L p t C n f F 9 C A o u Y F i m 6 0 M H y X R q 0 3 Z J k k 7 G R K T a 7 r g U 5 r p c / + 1 Z / B M / 4 R z W I z x z T w a X x 5 C g p Z E X N r H z D H f / k 8 W 5 h c R J 0 W w F o S M b 9 d z p E r 0 u K w L 2 X t J N B m a Y O E g 7 / p u / E Q + H I i x 0 m h K v I L r 8 P f m D e D u o r Z o s O P m z Y I u k 5 P n 5 B Q 6 X M + z 6 C f 7 U 8 l Q p S N O i 0 d 3 T w t a E w + g 5 B X 8 / q s m 2 n B + 3 t s + 6 y y N D 1 i a G b 4 g 7 S M R Y o m Z v L C u r 2 6 V u N U F b q 7 g V A I 9 7 e 0 x N 6 i q a C p h T p j u P j I c Z Z L S 0 S F p Z / 8 4 R S 8 q Q 8 i P f M c + 8 j e 1 y r h J t 3 4 C I o r 3 z G x k V 7 z h V f 4 o u v 4 P q C x w 4 E o Y 9 6 A b W + P H r a a X k 9 D 0 B 7 f b c I c D J 3 n u 5 / F p N 0 x w 8 M Q T 6 d Y E 8 0 t 0 x h K b 6 E 0 2 p w M 4 1 q t T u v q 5 G 7 C l 9 S G + m I k e + w g M O 5 S l 5 V 2 U e t w Q 3 R P n V c t r K O 0 q s 3 4 N T C p 6 T d S D G R u / s l q h Y + s 4 e r L d q D X n Q z b X f 7 8 t v 1 + d t w K U C i 2 b D Y z C b e W e o i R A x T W p e r l n b h J G 2 B G M n + C b P j 3 D X 0 C W k r L e 4 o G E g Q 7 y 8 Q O m v L N / i Y h I h N L c R g F y e P e p g b Q K f x a O h 5 J m x S 7 l J Y v d o L W i p 8 N P c g m Y n 6 2 X 6 5 r o a B p R H Q Z G S / F K E z l i o 1 V h U p u C U 7 2 s v l s 7 i c r R 9 U g 4 d E g r f p L H S I a q e x o K M e 4 3 L b T T P d p W U V X g a / l r p p 3 F 8 M M T z p x d e V l 1 N Z + x P I 1 H 9 E m U o R i b o v / X T F 8 Z x W 1 x r k C i M Q P m d + j / m F M R T 9 g 7 l l 0 N o w X 8 K j 4 y e 0 Q L k z t 5 s 3 e K p M Q A T o Z 6 F H g M r i L b q F Q 2 Q 8 F z 9 G Y h f H b + 8 A l o G u 1 3 E 4 Q A / o T p x h k 2 6 d O t D i K 9 W o z 8 n 4 C L i 3 / s D q q 4 / X A N q c Z Q z Q 1 R v e Q b j E F K B j S E y p 4 H z K F L N T x D 8 y g c i v R u s p C 5 U t P u 7 i 5 a u k 1 l W K n s 1 6 e 1 i M z F a O Y d 1 l E C m y 2 + D x i I d a d J I n Q p a t k B w 1 9 d I 3 Z m o t 1 l q s p R p 5 I n j c C Y J Q J b y W r Y A X Z W g a 3 T 6 q O J o U O o a l n d 3 k T 2 F 6 8 A k 9 t 3 b i 7 Z f q E 9 a x c K h Z g C q J S I K m 1 7 i d g J q R S 5 f k 0 I Z X 1 5 C n L i 1 Q c 8 W f J n F T E m Z 8 Z P t B M 8 9 S E 3 S P d W E v W w c 0 g h j w P U K z E 9 I P 5 v e p f x p 2 F V z C b e 2 n n p Y m 9 Q o j 3 O Z L 4 M G l r J w / v Q G 4 6 K K j 8 8 x s F R L 7 R E h V P k i 7 5 4 x 1 8 J 8 V K h R A 4 j d P p x 8 3 g r W g 3 G X 0 G 2 9 V Z z B d f f q R U + Q 9 v h v C J E 7 v H D 4 U 9 3 O p q z 4 d Z p n 4 M a d w L u n 0 a i O 2 H f m X v F k R p N L s R y X 7 Q / Y R O w X N N f X j I z h V z 0 f l w N 5 f Q J u v F + 3 Y L 7 n 7 t V 9 L C a l y W p 1 n X K c 3 g J j 3 U Y V U K e N N m 9 b R N s F / L y x u 7 F Y y F L d 8 w d + t W q n c h l 0 V 9 N Q s E P Q i n 6 L 6 o f W T W a D K N x W 0 v C u z D z 5 x x E A v 8 B M 3 D X 2 y 1 3 6 b T x a Q q j 9 9 a r r O d s G x i J y o d W S s p H b d t u e w m Q s 0 5 e O I X E M A k K I a I j H 4 I M e 0 9 x / o 3 / W O M Y + j u l 9 Y M f c o U b I U l G p I I B 0 s o V a J 0 / x h T p X w o 1 W 8 i 3 b K w / j i V m T d l V l g L 2 y s 5 h M I 2 W a O 6 G m V U v Y h q Y 4 z H J A i 0 I i z 7 0 E f C y L 8 9 Z D Z 5 O R J 7 H o d C z + L U 8 K f N d 6 + n Z Q V Z h B I A n Z h X N r d 8 f S f x Y x V r E 4 V 8 D W H / t u E r D S X Y 2 S I e F N f v s j z b / 6 K X Y j Q X E q 6 H 4 e 3 5 A D 7 d W l 7 T j T 0 C Z b X n b n Q z m 9 B p c T q h z i O V 6 I t X j T b a D 2 7 C w o V r a d R I d y p A 5 z m 7 y + M 5 h L k f 0 R 2 7 a Q l A t T G K + v b + E 2 E V C y m L p e v d g e K H Q U k L Z Z b c e Y T 1 E u M Y M + h M N 5 A M b h M b F Z 5 j 6 2 Z n Z 5 P J e + g G l 7 n V Z J U R C z o o J p 9 j W / U g a o o G 2 + E J + P C 9 K / Z e 0 + k m g g + + g U L 5 e W N l J I S K Q 7 S / h g G L 0 / I J M Z E J y l m w + s 9 V g B J A t V N M P D A 0 i m a l Z K y b E U y e 6 6 v P Y W 3 r G i q b 7 5 I u F c Y k Q / A 4 y 4 y p 6 Y J S k U g Y l A U s l V 0 G V 0 z l w W i K L q L X j o m p n 3 y J J z A w M W 3 v T 8 t d L m i x p 6 V d d f 0 l O o E T Z u m I 6 p b N b h v r N T I 1 A u / 2 I f N Z c x t 9 v J + 7 K a Y e M q B + l a K o N f b y 4 8 q m p h j R n a X S l D u p c + X h 1 I r r t P B 2 W M j y D w U 6 / T Q i U b t n 4 / 3 c b q u U r + 3 d d M a F E g + r e S + e m u 7 N + 8 J O z T p n d n f D t Q J C L + H q C R J a m k I W z 3 3 Y Q D c 6 E x b W o t n O F 5 M 5 5 Y x l A h J G 6 P w s S G B c d A u m r t e G I w q C E 5 P 9 B 4 b 7 o Z / 1 7 Y T k Q L b A Q t O O 5 P v z I / 9 T 6 l 3 t F W O o n h 6 z F I C C 0 K q z O k V u k Z A p W X o + M S m h p m F a f w G e x A W j s F y a a d t i U z Z x Z q y K Y C K H W n D U l C / o J y k G 1 V v j P a q Z a G 9 i J e P 2 2 W S R m M w K o c 1 i O l Q 2 0 d H z S N D C i L Z i O J P p L O b o B j L e C G y j E T g E J 3 Q W I e c m h W 8 e 8 Z g e S x o z 9 1 Q d T Z e w 7 F K x i U h w y 9 T J d b 0 z y 2 + Z d 5 P 2 Z l 0 K O R h r p g d j e 4 J 2 r G d l + Y F Z + a p 6 a X F i F R n r J b F g 0 V H X d k J 9 W 6 d y 6 k a W g h / 0 a U c n u e I 2 r j a 7 + k b P I p a M G Q X o 8 p u U S X H 9 B q q l y 2 x H i 7 A t N J r t J F U n l r N U l u x D P e 9 4 P 7 D u t p O 7 l 6 w b L c M O E o N 3 Z s L U M b s t x f 7 Q D F 7 B t T 6 7 Y T t R L 5 s a 1 i i 6 n T 9 W K d P H F x H E K N S K 6 j y X K X S + G 9 + 5 W s u F 2 u P W T y 5 Q 9 j 4 Z l O f o 1 U u o O y H N J v S z v t 2 Q 0 J p y g 0 l U t 9 6 B p 1 m C l 2 3 w O t K I c r z o X u S V F L D l u t Z f n e K m b y 8 u W v q M x P U k E T K Q b 5 3 1 t B Z F 1 k f 0 X y y 3 r a x c M X I M g k o p k x d k M X T M M C G Z T W 0 2 4 0 2 8 r t 7 M s I 4 t 1 4 S / 6 V x B Z a s u 8 f H H T R 3 r 5 U 3 j w j m V L K p N u n 2 + a d I w j E p j n I J S R i T C e 8 b P I z V 6 G F v r G 8 i X 7 5 r + F J 1 1 X 0 M 3 b w S r i x v w l B i D 8 d 5 C e v r D R i A k 2 E 5 x D j G 2 c W u t i E D S z m C R k I 2 O 0 t V s n S + L N P F c D d d f n G U M V 0 K Z 7 q + e z a R p V 6 4 F F X h n 8 9 6 N m 4 s / R X H l R f K y k k K t / m S 7 8 y u X U S / e 3 + E L 8 Z 0 3 f o 6 K Z H d I I E j A z A w J V 4 M R b 8 2 H M J 6 s m x X Q D 4 P X d Z m 6 Y T W c y 8 S 7 S 3 I Z z 2 K v t u i E l l u b h 3 H 1 h L V i 6 h y N d Y R D a T K D b X Q w c d T c W x B r G k Z S I 0 l U N V p M I U H r b L i g 9 u i I i O c U q W F r R b 4 K 5 j x X q K 3 V V H Z r d 9 1 7 u b v 9 I E 0 s y 6 h y S 2 t v I 5 K i C 1 P c Y M d t 0 Q X M G I 2 r m m 8 u b P P / v c r E p b v C M D 2 g U F o z G I 7 C M z i 0 o 8 B U n 4 b X Q d V p b 3 g j c u d W 6 A 5 q 4 i 8 / W / d G 7 V U 2 T W l z K i J d x 1 e t u W K 8 A 3 M Z 6 6 v f 1 G b R Q f c T c h u r K J Y T q N Q o o I U b 1 P J r j D s 2 U P P S 9 W K / + z w 2 Y x n X E q k S + y b 3 D s K N C L W 1 r K B 1 l e V a V f I Z R B M z 1 P o 1 1 A t 2 A F W z z D W 1 K B L c o P B k k N k U g 1 M R F Y u o 8 7 i E 3 9 2 0 R c I u A R u Z G U B 9 f t o e 5 z 3 M c d N 3 G h a w 9 w r 3 0 Y s O F V s w G j f 1 V f N E E + l Q b + I x J A b H b f + z T S 7 N a q X N 1 p V 7 M V f 4 O Y r 1 D f z 4 V g h P T / e O l 7 p h F E z r 8 7 7 Q z T v h M v p B Y A Y X e 8 B d V C e I K c W c h s H 5 u r f 1 I l 8 v t Q h C g p I 5 x I D q Y B H V M A 2 F v d + g 7 Y 5 g h O N I n / x N x g F p 8 3 W H u X g P X W t n H F v r Z W G 3 c n Y / 9 4 L K 0 B Z X y i S 5 l r E B z W E b R r 7 q R w U p 8 1 J c U y t V s f Z K m r F c 1 t S 9 H / R Q E h s L s e N a N F A M I S x l L i L k t z G A 8 h u i V T 7 2 L A J L 3 0 X w 7 f 8 H 6 6 P p T h J Q O w G 1 E 5 r P Z 5 f N W w G W E t F 3 l W E z b Y q 9 W D c p H 9 b X k 3 w S v k A M 4 e H H a A M Y P 5 E r Z W G i k Q a K R c u I v q F P M y 5 9 l c p K c w n F u h S 0 r G b 1 e 0 n u B D y R 0 2 Z 7 A m 3 z v H r 1 m 0 g O U E 6 L K Q T I 1 H u g i r e g u q t v h X r L 7 V L / 8 z / z 2 U 6 d o o K u l F G o 7 e 6 b m d i T O D P 6 C R x P f w h 3 q x l U F r 5 B R U D v Z u 3 7 b J + l u 8 d P N 7 X j f s Z / Y J k a v N V r I H y s 9 U s b 9 z Y 3 8 M m T B x M m Q Y r s o X u b C 4 a R O y q z G 7 0 Z z 0 W 3 + y T T L T d Q c Y G f H e l a O 3 W N + 5 Q P B Y Y J x g h R n u O h 1 j H C x n N M h T X I 2 R J o E c T E E a y b 3 D n V U Z Z L H W O E h F V u l J f R 8 F A I w n 5 2 h m Z D K F j V Z F Z r Q d x 2 u W 6 S T 9 s a K + 3 b o 7 0 q W 8 V q f K 5 c a l v d e n W L z D T E 0 s J Y f X A T l V w A t 1 9 Z x N Y 7 D O j 1 u 7 d A 9 r z D I H 2 S g t j e e a n S C G J u 0 4 P H J + l + h d Q G x l z 5 N 1 E N P k 7 t z r r W M h i o b m N y / W c 4 d 3 w e J 5 M X 4 d 9 8 H b H 8 X Q R G W U d P A P X U 0 y Y J o d q 6 V n w X 4 / C j y p V m 1 n F Z P 0 M r C U d j k 3 U v U u F M G j r G Y n U U C q J T E 5 X V F 6 j 0 G r Q 6 a V o w 7 d X H e 4 i u D P x D 6 c c p J X S j 2 I 5 6 r a 0 Y T X J E p s E / h f R w h N Y 1 i X K 5 v b W a 3 F T 9 7 g 4 H 9 E O u 9 g C Z b A U T R 6 f M u a a f T f 1 t v 2 + X q B B h F 5 w e T X 6 Y b m o B e m o 7 e 8 Z M G j 5 0 S I 9 N Z R 9 l Z z G X v Y F E f Y 0 e z y H c W n 6 B 1 9 7 F Z n U B m 6 X 7 G I 4 M 4 m 7 2 N W R 4 v 7 L T 3 l K M Q Q U G g 5 M Y i Z 0 8 k J v X i X 0 3 a T F Z E m r N / b c F E 8 v 0 L Y J g c C k B c q w J N z 3 c A S U j y A J G 8 N T R 1 j e 3 5 1 e W v 4 / o 1 O e t Z q T w a c a 0 m E P n 9 X c j L d x E R W X l u 4 y B P 0 t m C / A a 6 1 4 K V j j I l P y u K q k O Z n o Q A 1 7 V s E p 3 p V z N s Z w g Q r 6 E u b + Y T g y p 0 f s G B d I V D F / l G t 7 + x m H U / X Q x o T g q h f B I x u z f / d T X 7 A z p t / 9 q E Y H a M J x m H o 4 3 R 6 b k m X S h P H l a Z 0 + C r p Y Y z 4 M P / c G 3 0 V h j 7 F M f R u D 4 5 1 k H u 8 f c 3 A Z w f c W P p w 6 D / j x F N / u f U I x 9 h U J H d z a Q N N 0 g O s m i G 4 b t o P V O n N x y M 9 V 2 0 2 2 Z 1 9 h W W p 7 o B b M r b 7 F g 3 U I j k O b S p k k i Z F s b U q r s n T i U 5 / i b D 2 h 9 d k + U J r m M s k o P J 3 g d B Y 5 K r B O i o V G C h J m G 1 A P a 3 v j W N / 1 4 7 K s 2 G y l B c h d I q v + v L l f p J a j u V q B c G P 4 p X I I e Z O A K o J R M b v 4 F J A b G U Q + d N k M U P m U D 6 y X z B J F C v q W c W a 5 r I f W A u b c f B H B h 2 n p G / e D y a y d 6 y p 8 6 w B J P A T 4 1 S k u Y D F M Z L e 4 G d 7 u h G 7 g E t 5 Z A u 4 z K B 9 a 0 G 3 Z i l z A J q p A q r e t M 2 S 3 h E 2 9 H p 3 7 J d i 5 J Z 4 j D 3 0 x c w Z c C e J 1 r m I P Q 9 f p s t D E h A q k N i Z n P m v a 4 u 6 F q b E j 3 M R z D s u m d m + M i p h h y P v O O S Y 6 E Q z G U m 1 u o V D c R a C 6 h u v W u E S Z B 5 7 r C p B k K b / + g D i c 6 j 2 e / X M a z v 5 r F s 7 + V Q 2 V N U 5 L 8 K G w X U S k y X v C X 6 M o o Q e E 3 w j R + j g x 3 8 h A y H z y J g V + / h t i v v Y 7 E 5 3 9 O I e T 5 U / 8 d a h N f R G 7 h N V S 2 L i E S L m E 6 b T v u b S r m j W y d V u M s 6 + 5 B e O U / S g f Y N r E 9 O 0 I j 6 8 9 + M 8 w r G k r A d J y 0 E C 2 r 2 T m U t H B z 8 H E z S T Z H o V H 7 R W 9 Z E Y 9 P 2 5 Z R y O j q a Q a 4 a C v r 5 N J A t H W 8 M / D V r p j v Q o 1 K U b M u A q 0 9 8 q S M v K Y s 2 x e G a V m + B K m X M O l 3 v b Q C 3 P a R d Q U l T K q 3 e E p 1 L N b 3 u m G 6 l 2 F u C p O z 9 b p p o y D L G h r 5 q E m 4 u B D d t G Z T E 2 l 3 w H o Z / m V d f 3 L L j y c p T F a 1 9 o b k o l u Y B N / / / X / 6 t 3 + s F K p l Z p s h M 7 O + W X E e t J a l B V t J n d v p E t m O E k x n k B j u b / p s X Q z 5 3 z Y g N u W 3 G i v o s 5 4 e I e E 1 x 3 W t i i T R z I C r S V L Y e x p B M x 0 r b W K v V V 3 1 m y E 2 m d y 9 t 4 i j N t S 2 3 o Y / N m P G P y z B J I Q q k u e p f F 6 n G 6 p M J U b 0 p I n q x m V a j S I G B 0 6 i k Z l n X H C c 5 z U R i T F u q j V R b m x g K X 8 Z y e C U u e f q a 0 k 8 8 9 V p u j h p 4 y b p k Z t H n w t h 6 W Y e x d w G 5 t + h 6 0 Z f / O w v z W D 8 i R D G T g 4 g l o 7 i 7 r Z l v O m h b V q k M h 1 G R m P 1 M J r J k 2 S A P C 1 y k 6 7 K K d S z V 8 w g 6 7 H h O u 5 u + L G Q 8 e L o z B h i 9 / 9 n V I / + n 1 i C B m 8 l P F J o E i D L 8 H a 4 w i 6 P 0 b u r b M S k s S h j r v B Z + O q r a D D u i M Q Z z B d u o Z a Z g y e k l L b N r C n W U q K h k r 2 k C e W o 0 4 X W r O 6 m k 2 U X r S I U j d K t X q L L t c F y l h H w 5 O F x V k 3 / V X I 8 t y 7 6 2 u S N o X k L J p X O s j v R e c 7 8 j d u I j 0 Y Q j L o K s y W U 7 K / V / B p C A b u O b y B k t 5 t W o s n w E n 9 P D E 2 h 1 o q z F K v X 6 S J r T M 0 b n j A i 4 m y 9 C a e 8 A W / E L s 6 0 v G / 5 q u r 4 c J x 0 F k + o P n q J j u Q u c 5 5 7 f i 9 h E n z / t / / x 3 / y x C C c O 1 V R 4 F e C e r H c F 3 6 4 2 d q F z b O H t 2 M W F E U R C D b P a 0 l b M J Y b 7 e y c M o 1 N w N J N B 9 9 Q T 6 i L 0 5 2 v 0 z / V d 1 7 t C K O u g u 6 0 X b z L o T u + U K 2 a S c L k C 6 6 W Q a k y l 3 i R T 1 T P w h e y T 2 m 0 5 G q O Q 1 b V 1 d P K z 8 N e X E E m N o b j 4 Q / g H n o a H z A F 2 l h a o G W h v N s Z i 1 Z X v I M B 7 b j q M P V j n I N 3 B 9 c v A y G O 2 n X W 6 b 8 p o l 8 o + H L 4 Q w f U f s e P I U O c / c 8 q W 4 4 L X 3 l 3 3 4 t D Q H N t j N 4 o M M p 5 J h W f g h I Z R z 1 2 m J d P G n G x T a R 6 N k H 3 A 8 v H R J q / z m W t n G J M F l r + D a u y U c W 1 M M k a 0 a N F e / e Y y r W i q 7 4 Z x 1 H e M U / X 4 l 2 h q g P F D m s K r J R K M + b R h S W E W 9 a 2 X T G y o D G m 9 s k 2 N T t q F J h C K T 8 I X H u N 5 A / A E h v g b f d H I K c O s g d g k y 6 A w B s a A 4 h 0 4 p I W X 8 Y 2 3 v k x 6 3 q a b 1 k B i e I J 9 G 4 D 2 w o t E f Q j z 5 S X t / d 4 8 a o U 7 8 D X X + D v 7 2 b O E e y 9 H k F u n t S 9 U k V 0 p I 7 t c N L M x 1 k t r 7 I O S c f f s 8 3 9 t v 4 r + m t h b K V N Z 5 N 5 B f H C a 3 6 m U Y o M I R A f J 3 x V 6 N k F + H 6 J 1 n b B 0 I d + I d l L 8 P m 8 A P 7 + j W e O i o 3 4 T T 9 K r k T V i 2 Z o c 7 R i e b v N 7 N z y 5 z G a T 9 G d l q F R E c K O + 7 W d 1 j E p 2 m b k T N i 7 S 5 o j S Y m 2 B c 7 + 7 v 6 s M N V T f 5 f p 1 a y X B W h w J g Y S B w q f O 3 / 4 5 f A M f Y 3 m 6 X q b b 7 g Q r N 7 J a K Z H g d B M 9 2 u f c K g H d x 8 R 7 L Y E i W 9 G 9 C / J Y E d X t a w i m 5 V d r C k q A L t g a X Z U 5 h O n u Z G e / j f D E 5 6 h / W g y p + r A s n z N n H v C m j V v E g L t o w M 9 6 V K n 2 W h C u f N 3 B h T + K t t o r W j b N j k r V s o O 3 / l O J 7 X b w 5 B / u n t R 5 d y u E u 1 T k 5 6 Z f R z o 6 g Y 0 i g 2 S 2 M U H G r E e O I V C / h 2 Z Y S 7 r Z J u c m G v 5 T R h j c J M 9 b 8 0 F s F j z 4 p a l b J E 4 e T d M + 1 l s x B x n M P U 9 Z P V J Q j d q Z d V B Z + n t E p n + D b l c F j e 1 X 4 R 3 4 C I 8 2 k a s t Y y h u N 1 C R e 6 0 2 y 7 I 3 q V w a V Q r V 0 B n k y v c R D 5 0 i o 7 X o U a T l i p w 3 / S e l p v s 2 q W x i q S h j s h Y t W Z b L B 4 Z G v E x 9 o 2 P i C f W 3 d n 5 S J k / 7 P z S C x 3 D z t U W U 7 9 O l T F W g x 2 J 5 H f p o T Y U T d A v N H / v E V O D h M F t Y a + 4 + r W c z v I 3 o k B c T p 8 a x f r + I 4 x 8 c p + C w R r w 3 / + N n e S p 2 s 0 3 N f N H 4 q N w 7 / S r 0 e g a a C 4 U h J i m h h l k X y V o D a z G s R u N X c y 8 d 7 4 S u o Q p D Y P M 1 e O i u y B / w e P m q M + g O H g U S D N K D g 2 x I O 6 b q L s O F t X J W w w g h 7 y K q m D F Z Q A 1 M u t e 6 d T w I 3 A 5 T B 1 c 2 X m d Z D c Q m n k c t N 2 u m v c h C S L u J a N p h y V g C d r y / q c 0 O y 9 S W 9 + B J t H c H U v 3 s k 8 f F q K w n 3 Z w q X Q l / 4 g z e + c s G P v D P p w y h C u U r i A b p s t U a i I Y r K G X z u P y N J B 7 7 g 9 0 j / i / c s O 7 e 4 4 f f R i w 4 h P X 8 H Y w V t x E f + x Q r L y t X N X u 1 G 7 e L D B 5 n H J P P y q W 2 s Y Q Y 0 y 3 j C 8 l v o T n 5 K b q F c a M U p F S k g N w Z C m J + 4 8 6 z f c t 0 H w 8 N H T H 7 P G j D l k r D a m r j p b T g 9 v 9 2 4 V 3 E A m f h b L 9 F t 5 n a P p x E s b q O s H / G 1 E n X B J r L K N f t k z e k 6 U V v h 8 o h N X r I r K u y X o o U r f i A / a H + M 3 1 p 4 y V 5 G L q f E i l q U 5 L t 1 F K Q 2 Y u z C H i r m H q s Z d n Z Z r P k h K 5 3 L l 9 h P 9 l y t T O t 2 l u V 9 L a g L c 2 M q 2 9 W G / D e r Z j O L m 9 p Y P N B B m v z q 1 i 8 t Y r x y I c Q P 7 O I I 0 8 f x o 9 v h / D Z s 1 p x b Q 2 F N t + R y 8 p q 8 r o O 3 m V d 5 A J q Y F 9 8 4 b b B W D m l z V 0 C S g z F Q H K d N N q s R 8 q o 8 e o I 1 7 I E 1 1 9 F r P p 9 B D J v o U Y N W k + c R J 1 a r R 4 / D i d G R k q c R y M q 0 6 / p K S R Y a Q W + 7 a s I Z t 6 A P 3 8 D U d / b C G q T k D K r F B 4 3 l R N B J C h W c M j c 9 N F 9 E b v N s r R F s z y H o G c d 0 f Q g X V C 6 o Q G N q T D 4 9 R X h o V Z F 5 T 7 d B r p W 9 O P 1 4 D Z v f Q t O Y Y G a b Z n H a A a a N e S q I 2 w w O y S k V a g k C J u r + 5 o 4 z d y 3 5 T J Q K d Q r O X Z w j h y S 5 r m W 2 a w G l u 9 s / X R t w K g t q c r b K 9 j K B D B 5 x k 6 l I a v z f M Z S Z K 5 S d p k d + w 5 W 5 0 Y w / t j u 8 T j F Q n 5 v A 6 O p V Z N R d O j j B 0 u r t A L P G c 3 r b W z x v 4 Q 5 V / e u V R k b k N m q j A 2 M 9 8 B 6 n x h p 4 A 5 d v 1 u V 0 z h X + A + o p c h A s u 4 t J l Z t 1 C 6 h V N v E / e 3 X w J Y g V A 2 g 2 k j S 3 a I L u / U u E g M j V H t Z W v L b d O P 0 d P 0 G 2 6 + N N P U Y U D J 2 k K 4 b 3 T 3 V w a d N x X h v V V K M R J n l x 6 i 5 j 6 E T 3 + u 5 a / B H B 3 h 7 O 6 Y n u h q + 0 p 8 I y p e + 5 6 p X 2 M 4 0 P + u B e j e Q Y F x Z K G n H o w D u v F D G q U 8 O 8 S Z W E e m Y s R 6 y v j X y C h l a s E 8 j s U 9 2 V P / w Z u Y 8 T 9 C u P l Z S R H M a V Y d w h A q H f 6 n R F E a P j u L k s 8 e N q 1 7 I F D D 3 P c a M a / c x f i Z h + E 7 T l 4 w S N 4 8 M 4 j t D C F l r 8 a k s q q y 4 b b M 8 A i W 1 e E 7 l G j y F 9 d m m b + l 7 C A 7 R j e K F j e 0 6 i i O / j m a w 7 a I E 1 1 9 C Z G Q V t b k s i j N f 4 x H X A F p m K 5 b r 1 H x e H B 7 c 3 3 q o I z o t j J + C F v G 8 B W + K w l c u 0 9 x T m K a 0 g 2 f U P P q z W l h G c X v d L K G m 2 j E N 1 U C m i C r C W Q t q g 8 W d d 9 L 5 0 n d v o b E 5 Q u a h M 0 7 o A Q M m m 2 c 6 g Q K D M l v g o Z A O o u 7 L I n W 6 z H i H m p r N c l 1 K W S + t 7 f G G R w 3 R z I + K y s 0 9 y C B K w 9 O F u v s m Y 4 N 4 F N P n D 1 H 4 b W a I V W t B k 3 S b e P U / z + K p 3 2 z v K 6 h 6 f v 8 6 h X D g A c b T W V T o I l X o t h 0 i P f x H / j t a T P I c X b H g 8 I d N W R L g 7 Y 1 V J E O M 8 w a O I b N C B Z O 2 G 4 n w d v j e N W l u 4 E t D / x + U x v 8 F 7 2 o t s 1 E A V I R z u V e N F R b O j 1 4 w y 9 T N z B T / G q 0 L F Y G 5 C T C f e 4 u u c B Z T 8 T H E B s + j s H E d N c Z X y e E B l K k A H Q b s L t S G W i O D w X Q K O b P F B d 1 u 3 s 9 k d f P v G D o g 9 h T v W 6 I w L 9 A K H + f v P p S z i m e 1 z U A A 5 R o F u D a I 9 F A a V + 5 9 h y 5 0 F D M s N 5 K Y w d t f n 8 D 5 r 1 B g q d Q 1 D c l V a t a d Z X + S 1 q q 0 t m L W b A w J l q y x 9 k 5 X P + i z U Z D G g l l F a B 5 7 I 2 H j l c Y 1 V p 1 J W 3 9 I G V G N W + V x 5 W 9 1 T h 1 P / E 4 a I c Z 6 a D 2 A Q A K k c 2 W 5 Z E k F 8 b P K 0 P 7 v M b r 4 2 U 3 y V T G 3 q c W R h j l 1 s r R F v b i O W P 3 b d F k Z B y z U U D v 6 N d N B / a A b v X A 9 i M + c 3 n 9 U W U G e G i f T a L / T M q q x r I C m 7 9 M v Q 8 r 3 L W Q b F G j + H o / b g U Y R U t Z E o 9 7 y t Q V l X j Q W p X R p f j u L K 9 9 e R r g + j V r y D s 5 + + g g 7 o I 5 Q 8 w H q 9 P c N t 7 Q g g b H T / M X 4 u g u w M U / t / U o G w c o M T 2 2 i G r m H 6 d N 3 M D h U R 3 j 6 t 0 h A m n L e 3 x L P u j p i W l 1 9 k T H S 4 1 / T Q 7 z J s K 3 y 1 H n G 4 h N b c 6 9 i 5 e 4 4 z n y y L V D b J T / e m P P h z B Q D f z 1 U W b J K T X B u 9 X V U z v w r l t v A A m O J E 8 O P o V K T G 9 e g C 0 j 3 k d p b n 5 u V V S R G R t l u u j 6 h h H F R X r g R N B t k f n 7 8 P 6 C Y / G c 7 / T W b d d e E W R y W W z L y a S w v P M B I M g s f P Q o J Q q W a x 2 r x J u t S x W A k a Z o S D 5 6 D w + P J F G M D 9 l U l + w C F b J Y e 6 V n T P v V J N F o 3 q 2 3 F + M b d 5 H m + x j x K m W U E B 5 4 1 N F M / u c y 3 t E A r M H n I 9 H s 4 W M Z d x r D l 6 B i 2 8 k c w E L d L J w Y q g 7 j 1 n S Q + 9 X 8 c p X t n X V x d L z p l a E 2 C 5 B M 6 Y + Z c W U m e Y N q g 8 / T S 8 7 N c S H D 0 5 A 8 v Y 2 4 9 M 1 g x d 7 m Q N 8 f V S C k G d y e p z a 0 i I j 4 r i B f / d g M B j G D m 0 y U M T 8 v 7 0 A p s + 3 h Z K S n X M N S 2 3 0 E o R L 7 0 n D Z 1 8 f 3 b / + n f / r E K 0 E t E M g F p O I W y 9 x z 1 + B k 4 q c c M Q 3 d D F e 8 E q 4 b B 6 N 7 z O m H S 6 B 2 C a S 2 L 3 A C r + X k A o d p F 1 P y P 8 z g Z h w F w H S l T U T E w T z C E k 5 a S c C 3 d W c a 9 b / u x e r 2 E 8 1 8 c w M Q z Q Y y f G q Z p j 1 I b L c A p b S L A W E 6 E s / d T x 0 h b y b 2 0 9 1 b w G U 3 H 6 K s P Y / z J A M Y v B D B 8 N I F r P 3 S Q u f d B r L z r 4 M E V p Z L L i K a 0 4 N H W Z H N p G z f + p o Y z v + M z 1 s p m G K 0 G z 2 w y z m g 9 f r + 8 W U B k O M V r 3 S l N w M / v W T d m Y m C N W l 7 W 0 m K s t o J K 4 l l T X 7 8 v j 8 z C y 3 S a k 4 h F H Q o W 6 U C m 0 l i Q J u P W q m S E 0 h U q v Q F D + 8 M j X t x e 9 V L o 0 u y H O h 4 U G f 9 4 h x j H 1 Z A O T d K 9 T G I 6 m m Z s + 6 R p d y y e o B c w i l r m E h y 6 0 F J 2 G v w r V B n H m S 2 L q b S 8 w 6 a 9 1 c 1 3 y T B T d J + G z f 2 c j V c Q H x p m m X K 1 g i i v v Y x G g K 4 S W V A I R S J k W s a i n r i h t + v u 2 V i O T m N 4 E / n M u 6 h 7 p 7 D R b C 2 t 8 F b 4 s q 7 q 0 o s + n P 3 s N I 1 D k D G V l L 3 1 T l T v 9 Y 1 t 4 6 X 4 q f g E y z / k F T F 5 6 y V o y z Y J L S 8 0 y l D L Z 1 S G v p u Y R z z F u p l E C P u u W i y y v Q 2 8 u x 7 H e K y G Q 8 8 M Y / B E D X d f W 8 L y y z G s L b + M k W M z p i y N y 4 o u o k N D C y A j H z D 3 k 1 X 0 l I p 5 1 s V K n J 3 w q A w d z S i 1 s i r b D 7 Z g 1 1 c H Y w C a T m / / 8 1 3 Y 6 9 R o 6 1 f z z c x h U 1 n a 2 j h 4 / 9 + h e v i f G 7 e n d P / P E Z 7 5 P c m R J Y a u o q C V s k X c + j u W N b m A M x 8 7 b L S N m E 0 Z I 1 f 4 I 6 E K q v U 4 2 y K L o c 6 w w W Y o E k a l p H l q N g g 3 A S j b 6 / P x 2 q a O a X m D k j M K X r + O w Z m v m n h i 9 s 1 l F G Y T 1 L 6 a 0 U D m S M / h / O e O m H E Y W Q P R z z x 6 l H X N b m 4 g o t 2 J W O c 7 r 9 z H z J M T 1 O D t p M Q L N + m v e + o 4 P 3 O R 7 l C W D J x G r r K B x 5 N V b K 3 T A t L 1 8 f i C S E x 9 A I 1 a G X k e q 4 T n E f G f Z r 1 k 2 c k I b K / u q 3 3 D C 1 m 2 I T K C V + 9 R Q 5 J M n x j 6 j 9 i O f Z n 9 w T i u 2 t 4 b c C R 9 C s W S l J N 1 g c R 8 I f 8 q z x k m k 4 Z o L Q t 0 B 6 2 V 0 H 2 i P s b I Z H z E J m g J x 8 m 0 1 v J q H w l v g F a Z 1 z e L F 8 1 e 8 V p 3 R K e J A n o N 6 U M a S N 3 i N f b B C U 5 x D d X 8 A o K J a b p g S V z R s g 7 y W i / 4 v Q F s / d 1 j e O I P o u w X O w G 6 n n u b n k m I 1 v Q E F h d X k f O O 4 P g A + b M l P J 2 w C p c 8 o P K 7 + F e / d c L E P z x H i Q 3 N a n f P r z O 8 y J Q 8 G K K B M M / j I o 8 s 3 d n A 1 r v D c L y 3 8 e T v H E c 9 y z Y 0 S c v o B X O N Y j X B k 8 t t N 9 3 9 4 p T 2 0 + R D u U V m 4 / Y e F X b R L V C C d n / R h h U P g 8 y u I G u l R n W 6 k 7 7 a N r w b r y F w 9 G P I r s 4 j k H R d N m t F L / 5 Z l p 8 8 u P A H i v E s A Y w w i a F Z l s q M h I t k s i r d J G r X u h 2 r k t 8 t B t e 0 I Q m R r l V w K c L L B b U u p X 1 y n 6 k f N W D p w d 8 h M v O b h o n k J i q F r 2 3 N 1 G 5 b I 7 p 9 v K / c I b k 7 b l 0 0 W 0 A x X 2 3 r E i 5 + L 4 Y n f + u Q + U 3 Q T j 7 f f r e B 8 d R t p G J L x u W L a d y p U c W p 8 E 0 y y 2 + z P G l R v 9 m w 0 a / Z J s l n z f N x 9 d R A M b H a Y 9 9 V o s c o D 4 8 / j M z i L f x w / i w m / A t 4 7 F A Y 9 0 o X M Z U 8 x L K L N J s L F F o K X 9 Q m T 4 K + C G Z S z y E S a U C 8 V M h n E a M F r j r r Z t z F 5 K o p O E k K w V p 2 F h H v C U N / a W b 3 X a j n L i E w 8 C R p Y 1 P L 6 g d 3 S E E r h N 3 z E 3 G G D u V N X N + y + / J 1 I 8 z 6 j 0 f s 2 r U r f 1 7 H Y 1 + 1 L r Y L Z / N F E p c K M v U k 3 p j 3 4 e m x 9 i p b F 3 6 5 n e z / n f l / o h P 7 3 Y W W h + y g V b Z o 6 b q I u k Y x l 2 a 6 e + l 1 v H g 3 i O c n c 0 Z h u / M P K 8 U q b v 4 X X k t r d v Z z V B p x J c 9 s G w W p K s N U / A c 9 a l N W w y E x 6 y 1 N 3 x e 6 o A t J d s 5 B I K b X y z J 6 W 5 i E e i C N 6 E S R D S j D F z v C 2 1 i t c u f K d T P e M / z U C p 7 6 m p Y z t I i d L x i G N 7 4 t 6 1 z P v I U 8 X S 4 N 5 J a z 9 g H W b t b L W i k q D 7 6 b 2 r M N + i 6 C S H n d 2 v i R C e B V t 2 q 1 h G Z g z J 5 P q 2 W b y x i Q X G x c D H 6 T E I m Q a o f r 7 i l L S e 5 G t V S C V 7 F G y c 7 l c 1 G i a y H E I 4 z v F D 8 R R V q n M i 0 V G 0 E F 0 0 q L F 1 e p A A f h T T 5 H F 7 Z m Z o 5 b l 8 l a Y 9 2 z 7 C z S I t x m L / q R 0 6 5 B s W M m j l 1 y p p D w f 9 + U H c C 0 u X b k y G c x M / 0 R e M o b 5 v h w X E k C u o j r l 9 i W J p I D g 6 g 5 m 7 T y B b q X r A 9 5 w O + n 0 m L 7 w h 5 7 r u Z 2 q r 1 K x 6 v 9 T n E R A b P p i U 2 C S B m r j q X M v P E 6 j C t c v I F A c x G r 2 X s I R M c x Y e i 5 F 0 N h u 9 o 3 s 5 J B c 3 D O t F P K z z A 5 P w e H P 8 Z m M i T J v E o 3 m b R m f Y x V 4 O + q k 1 7 a F F S M H 0 n G z G / d o Y r p N 7 4 k M E Y A e G 1 n v K V j Z o d e n i O F 9 v G T D h w K u j K y E q p g 9 j I m h n 6 I C 7 8 b x G O / 7 s f l 7 3 t x 7 W + 8 2 L j S e r A 1 y / P K C r k W w 6 Q D 2 W C / V 4 N o J F z r u C C L 9 D B o Q u H D I L d I D C G I W L 3 g L O X Z q U m e q 2 c Y N f D W n 6 4 g / / Y 0 z l N r z T B G E v O 6 h P Y k G J R L O G u z R j u G Y 3 H z g D X F B L 7 4 E Q b w S z x P A 7 p y 6 + T u y G d W R p D 3 a Q m T y p G b d 5 K d d n z o 4 6 a O 1 d o S Y m N P s 1 O V x J B 1 U / x X R a V c N I S 3 F s L S R K 6 H j s m y i 7 l M R / K 7 K V u 0 b E G T b 3 9 y 2 3 6 P a E J r B 3 x 0 z w S 1 w a R g a / c R H l I s 2 c T a y l t o F K 4 b J S D m N 4 k Z l h 3 z x X k u g + 2 q L d P e T 7 Q B v n 2 b l p W 0 E 5 z M Z V y + 9 3 0 s l X J o U t G c j E 9 h k H S q r / 8 E 9 e B Z U 1 c p n W i Y d G P c E / J r d k g T h c o q 8 q t 2 i 2 R 9 N 1 a a r r K Y 1 j x c j C 4 e v H T N S A f R Q 2 6 j x o o a c p 1 Z h 3 C w y r 6 Y R i M 4 j A G 2 t 1 i i h x C n O z f 9 M Z w f e w o n W J f D r L 8 2 X w l 4 7 C T b 2 d e 2 c f b T 9 i m V a o 8 E W R Z b d P D E 6 F 6 R N o c 8 3 z E 0 d 9 d S B V v x q o t S t m D c N N G h E y b z x + t U L g l t + 6 k L Z u E m I W V p h o 7 8 T R w b b S B Z / w Z j P j 8 2 S 7 9 C Z R 0 z y / q f + q 1 J u q Y h L K 2 P U r B 8 u P y j W x J k m W o N m k n D W x f P V J 4 N 0 f v + Y A d 2 C F q p a 5 2 K Y A j S s j K C l i K 7 9 1 F H d k O M X 5 n + b 5 H C 3 5 n H b F 7 + s x r 8 I 9 t 4 8 o 8 k Y O z Y E A N p E k t M L 2 H T F J p Y r I p a f s k s 5 a 7 6 j q H c y L S E h q 7 G x J M M Y L N o 5 C / B U 7 3 P 1 z 0 G + b T G u X u G s B J u a y X F V B I C x Q k U z O A h C p N 2 k J U r v H f 6 l e B a E / M b 3 5 V u N x a s N T O 6 W V 1 T q e a z z j X j O 1 K M P F p x C o y d 7 I C o h M T u 3 8 f 2 6 a F i E b p K i W f 4 3 Q p n M H y K M Z k e 7 t y K D w q 3 E P S s 0 f y M M q 4 4 Z b w J 0 U b 9 p b 8 P T B V R a Y T w W H q D x w M Y m K F g y i U s L b F I H y 5 t 5 H B 5 8 R X E a L G C W D R 0 q + d n W X / G s q R d x d m m i 3 c K / s w D N E L H W G / L h P e y L x r B k w K S 6 + p D g e T / L k p r L 1 M z r 5 v + K G 0 x B q v S Q 6 h c R 0 U z 5 R F D v j J L J h w m Q 7 N P a P 0 2 7 r + G z I M 3 a Z U Z p 4 0 + a c p 2 4 c 2 x T Q F 6 H B R i 0 V K C q p e + b 2 e z 9 F 4 + j n D 4 G L x l u 1 e f 6 K F B X e 0 B r 9 S 5 n u m r v h A t l B E N R C I I k n b 6 3 e w T T 6 t n U u k s T 7 w r S 9 / 5 M n v A s 8 9 d h O f / B o n 1 / w 2 r z m + i Y Z 4 E q Y W J 9 D J E a 9 6 7 T i V z / u P H c P b L d R x 6 f A y + / + F f / 1 / / W M w n V 8 X c Q K a U 7 z p Z x 3 V M h N J x d b 0 L w z j S p i 0 t K E y m l H 3 j q 3 W N g R G a v Y I j I j p m w I x a i x 0 k I d M x C d / y 7 N t 4 + x / G k L 8 1 j J N f p k Z 6 b M p 0 q q m D 2 q o 9 r R k M B 4 O 0 q E 0 9 w C u C 6 t Z F k 9 F r N I J 4 k H 0 T c f r r X m c N N Y y Q S G Q 2 P z v U m + Q r R Y F U B d h h N f r z N X Z + e N w Q k 5 T k D y 3 r Q 2 1 U 2 7 7 K Y H u D r p f N s O k c 0 U U M p V k c N i 6 z n W e U D 7 W n X B 1 D L w n Q + g + w M j u F 8 S d o a X m d I P d h e u A W 4 u E m i r X 2 G h x h z L t h n o N V X L 9 l X C n L F K y L h 9 a L 7 l 8 o s I V A o I 5 S b g t V C X P T L p p z l Z p L Q 5 9 T w W y G z B M 4 i V h j C Q 8 W v o d a w K 5 L W s u c 4 L 0 3 k Y w O I b B 1 y z 5 H q c 6 2 U a G G A z l a n S k K y h A Z f x 3 p q Q u o b F 5 n b J V G Z e M t D A 1 + m B 3 v U O Z Z L 7 Y n P j S O Y p 1 W z c R l D O w 3 X s f A F J m O f R Q Z O M E Y 8 i 0 y + w p C o e O o Z J e g P d U T A 0 k 4 7 B M 6 W 3 T p z 9 K D W G F X D B v 6 q O 6 r l 5 s Y f d w K k m J d K Q T D K 7 R G i X j M r K M L x E Z p C Y a p 9 L b o N d i M p K G T + l A K i + e T M M Z N 0 7 v q Y x I Y + t z x U h t 0 n d t / e g X 8 D U Q 3 v o F o 7 D Y 8 K 7 d R m / 5 t V M I X W A + / S V 7 o a S E k k q G 5 e 6 2 g e 0 X i E f G J O q P F E N K I L U H Q d z G w M m e 6 W F r Y v V h w g / B O h A I e b N G s 9 9 L m 3 V B Z Y W o M p + 7 F W j G I a 8 s B s 5 u N 0 q 2 r P z 2 N g H c M F / 5 Z F L F k n E Q T 4 z K S c f T 0 c v r p D I Q R f R K 1 J j W C X w S V B q N r V g u Z p Q 4 z Z H 6 5 a s 3 o 4 / Z m H d C A r e A N R F H y j y M 8 o H 0 F J K W 0 T i z H W B E K u k k 8 x M 6 w o 5 s I B S u o b t j x H F 0 v i 9 a m h 6 W J 6 U R + D o e p F N i x c i 8 0 x t N M L K i x 5 h w X 4 d A 8 q g r 6 O + D h O U 1 a i I o z Y D b o 9 D U W U V 5 / f Y e W 1 c 1 X T V y Z X V t A I H W W d e U 9 U N z x J P Q u Q Z c l 1 B P Y B 6 N N X C F N E 9 H X U Y y O m T K E k d R t u p t s w / Y N N J M f M I J v 2 u + P m 3 E u p z y P h c J b V D J p c 2 8 l A b Q P u j f 1 A e q e l 1 k e z 2 G c K v d 1 e / E q h U T W 8 D 7 7 I o e B 6 S e R z 1 N H + Y 7 z n f e I P m a m / z R K y 6 R b F X F 6 E m b D m s o 1 x n t 2 P 4 d K W e 2 T Z y D F W k M j R s t L y H 0 0 I O n U P r m S p J C h s 6 f p 0 D W j y x w 8 g k S a 8 S u Z W e 6 8 B E Q K z U v m V w L C T G e i I I r x 9 d l Y F L 6 7 L y t 4 D U Q y P 8 M A / h Y D 9 b + C v z J H I f p v U Q x 9 B Z X J L 5 n r D X 1 I X 4 U I T o n 8 p 3 V 1 L F M C 5 s L t Y d + / + R / + 1 R 9 L Y F Q h M 0 V D f 7 y x C 3 1 W L C W X o l N Q T M N a G t 2 F G q 4 9 E s I P D 6 V M R j D s p 0 Y l E 6 d i t A a L D 3 D v H x t Y v 1 L H z G c 3 c G 7 i H 9 E Y e t Z o X V m H k J 9 a O X M N d d 9 h U p u C x P q a b B h d m G i c 2 k Z P q 2 N p G h t x 6 g n 6 7 n Z P C j F Y Z 3 v M L A t C g u F p 6 v E p 2 9 S g i k t U n t W M t W Y R P l o w t c c b G q C F Y 4 d F p t D M v o U K z / e G q N 1 b s / C l d H R e O E T a l d f o V i i N T o 2 a v Y q L P 2 5 i / F w Y i U E b H 9 z f p A / O d g / G 7 7 H e b e U l n E h M w G l Q O Y R m q M Q c 5 K r z i E f T y G 1 t Y W A 4 j n t b V 7 F W z W N 6 5 A R / 5 3 m F O X i k 3 S v z 8 D S 2 4 G 1 k 2 U 8 a 8 p B W d 3 B o x I / S 9 r t I B a d Q K M 6 j T p f P R b 1 Z w + l D n 2 B b 7 Q Y q 2 i l J D E Z O N A 9 K y 5 G O 0 S a Z J z M L r 9 o t p i b d P K F J F K u b Z F Z q 4 x D b z c 9 l z e B m L B c o z p l 9 9 o w r T n q L P / Q 0 E i M o 0 W H U G S O R S t i e e x H B g S f 4 2 V p V X 3 g I 0 S h j F f b B 9 s J N b C x 5 M f 3 Y m I n X B A m J y l p e 3 k A i y d j F l E u + Y 6 V U r 3 r D T 3 e 4 g X J O m 7 l E T f / x I v u u E w j j W f C 7 n v I u R R f e + j k V w 9 t U f v f g 3 3 g D 9 d E v w I k 9 j 2 r w M X g i m p o m b 8 0 O L U h N y u 3 P F F l 7 x l M a O p A b K a j f 3 b b q p b J 5 L + t u y Q q Y S p g i V K e O 0 W D G P c r g W J f L / u 5 q w 2 4 M x j y 4 s b r 3 e D f u b V L T 1 R y 8 8 x e r e O v f Z / H g R e D U r 9 T x 1 F c i r M s 2 / J P U i j V 2 q L N I b f o S r d c Q V v R Q Y z K 9 e V 4 S r Y S h V / k G i n l l 6 z Q W 5 K B Q i i K a n m D D L L O 6 G T 4 J p b S 4 i 1 p N L o K 0 + R A 1 f R y N z R + j v v k K 3 U g 9 d m U N 9 7 M v m T a K I e S W + s g o v v R z S I 6 f M 9 c r X g o G 5 Y O L D g F q c b p 5 w R i q 2 5 c Q T Z C R f F G E C q c x 3 v F 0 0 H z r C R t C x J + i 0 F r N k w i P I L z y f Y R u f c f U t + T c Z j v j 7 L w a J o 6 e w P W V d 3 A / Y 5 + 2 c X X 1 X V r M A q 0 n 3 S U F 6 Y n n 0 A y f R 8 1 / l D H J A M q V B L I r c 1 h Z r 2 C u 9 D R j s V M 4 M 0 C z 0 Y G w s n e k l f p S l o D s w L j T j l d F Y u M 4 n D 5 J 5 h 1 H f P w J W u Y X S e c i X W v 7 V L 9 q f Y 3 C 2 0 B u 5 S q a k X M Y T Z 9 G f f U i 6 S n L 3 N b Y Y i M x p H W l b b u d 8 h Z C I 8 + j 4 d E Y k 2 i n z K G S V P R M K p p Y q 2 S L v V i u n q D 4 V X w 5 N E z F Z n i U Z b I 8 q 4 x s H 1 c q d N + 1 c e b m i x Q q e 7 4 8 l D Y a S F f + C v H m 3 y C 1 + b + i n j q F b O h 3 k a l / E c X R f 4 Z m Q L N N l P l T u R r j C 1 D g a c 3 I Y x K S K q 1 S o U q l U 6 0 p 6 c A Y y n o X + k 3 o T M d 7 N e p r G s 0 i x K Q q R B Z L E r c b M r d 0 p c g 8 g k 0 n d 5 9 j p f Z 0 6 x l H v b C + s I F 3 / z S H 0 E / z u P j n O Z z 9 9 b T J 3 j 3 7 W 3 F 2 N O 0 V f Y b x w 0 / R G h R R x S Q c 7 7 h h G t U t 4 A t j g e 6 e F J S g j U J K 2 X V a C g m + 9 Y m N t a X l 0 5 N E X G g 3 I S k H 1 1 J Z y 8 o r e M z L M h W o e w Y + j s D Q c + x I D w Z C h 3 E 4 + S F 2 j F x N m f q a G V N R J z a r d m G b p v S U V 1 6 g R S w Y 7 R q N e h m Q X 0 E j 8 i R j H G r B 4 X P U 2 D l c / G u b e O h G v r p h L J G Q z Z N J x 4 a x d v i / R 5 V x X X 3 z P g Z T M 3 i w 5 M G 9 G 3 d x M n 0 Y 0 8 N v m n M F D f y q L d b N Y d v Z D T Y T x w 4 l o 4 a C D S Q i 1 r V V P 8 1 u p R C s 2 4 y Y U N b i w G r O M L X o 2 q l o g g n N J K e w B x N 0 2 7 S v 4 Y e R S N B 9 X r + N a D i P s Y G z i K c P I T S s J R + 0 u A / e Q e L Q F 1 D L 3 W / x k Z S t d S N V N 1 m a H K 2 e 8 X y o J L S s R b x l k i j G n a 6 a W e m a e C o H y O u 1 2 T f R X e e J 5 h I u z T I X b 7 l l S q l K o c p L M U m T 9 E f h H / w Q F Q I t W H O V X e p B 8 t 7 / E 4 P B b 8 N T 3 U I u 9 Y f I N L 6 E 3 M R / j 4 a e v t g B O 7 B P K 8 Z 7 S S n r k U B a V S C P R S 8 J T F X Z J M L l e B O f t a C 5 h D v H N d v c Z b R O i D m 7 Y W 9 o r Z Y g A u q G Z u p Q F 2 p 1 N o z 9 p H L e / N s b 2 H o 7 j Z V L V W R y D / D E b 0 z i W i S K 5 z + l p 6 + H L X O E I 8 h 6 1 x C i e y D C 1 e q D 1 D J 0 n 8 z k R A u t a R m K H D e Z m I h / D a W N G 4 i M 0 3 V x 7 8 8 O 0 B Z Y 2 n z e P q q G g a P p H J s q b 0 O r M E P m m N F M x g 0 U S X x Y y l z H c D x J o u o 8 2 6 G a V m K E j 1 X J L v + Y T E E G 3 V 5 C f O Z X 0 X T o 9 l S o t R i o e 8 I T d L 9 Y T 1 7 j U A A 3 r p E J B u a x s b K O x b e K a N y q I 7 n Y Q O X G O M q 3 0 i j O h l F b a y B Y H c Q 7 P y m j d P M M j h x 6 n b W L o + a d R i G f o 2 s a h r d 4 E 0 O 0 k B E q m D w y G E s e Y v v E m L b W a o d x 3 a h M Z N V i g 6 N k C J s A G U 9 7 s d l c w r n A H F a b 7 f 0 f h o J R V B 2 t 5 L M p 8 3 B o w v Y D H b 5 w V O M / Q H 7 + u 2 i G j q C w 8 G M K K v s p d J r n q K 1 a q k D t X Z p F a m T G W A h P I I Y A V i l j V C C 6 m B B / G E v U S P J z h k w b R 2 H t L b p e E 6 b P t C l M m d e a 5 A P d z u L a f R S y U Y w c S b e s l s a 1 m s h m q I B D b S s g F M p a H i O F o l h f W W o N u F P Y G H M k V v + U f H U f u d H / A + v 8 O J p a H N o H S j 4 Z w W X b 7 T C R V Q Q 7 Y N n i j l s b Q U z E 2 7 M z j I v c g p 4 t b B 7 K Q P T c p E W E s O 7 f / j C Z D j K P 2 6 k u 1 L F v f O s 2 Q p l p u g o l j H 6 w g I k T t D Q d u L r i x 7 k x q 6 H l j q k R T Q + Z l m 6 Q 3 D q l g m P L / w 7 l q X 9 p G j u 7 / b J p + E S N Q e T A O J r B U 1 Y Y e H 9 p O z P I m i M z h s / A w w B b x 6 w m s z M x 3 H u Y + 6 n e P N + 4 d D p A b a h z Z r M v 4 + T w R 8 m s 1 J y B k l l 1 K 6 t s F A f v v Z G / h 3 T k E A m v L K b q z Z c 2 7 X e S h h a m Q 8 s l e F F A L E 3 m b V R x 9 + p 1 r L x y i M d Y D 9 p c 6 l / e l 3 V l W + F x y F w + h M d L G J v y 4 P 4 P Z v D B X / o r F E b / w N R T b b C e g I V H G 2 j S B Y 6 O n G e P F q Q X d k B v h f W M I L 9 6 n X 6 b D f i 1 X u o I + T s Y / B k S u X l k o y O 0 E t a K n E 5 M o e K x E 3 Z N 8 q n V f 2 q r s / k q E q N n U a m n j H L T L I 1 A l h a N 1 q M c O I e k V v l m 7 l K Y x s 2 W z J I f C Y U q l E g 0 k c v R l a Q r Z 7 a i 5 v W y g E a p k T 4 S s J A / w + 8 U G N L N K I L W 7 0 t X f o b s 5 j T O f s J u h K n j Z t d c C o 3 6 p x O v z w f x o W M U J t O B v M f m R Y Q T N 1 F d q 6 A 0 / H v m n F 5 w p 9 W 1 o Q L k f U l 5 2 o x p Z 6 7 A x d x 2 E F N h + 2 w q 1 8 V z x 8 E E W S z x a W + B 6 m C + / b C 1 e h u j U + e o s a r Y X r 1 D r T C J 6 / + Q Q a D J Q P P s C o 4 9 N d 0 6 c y 8 2 i w E M x W z a m f + x W b Z B I r 6 I J z M f q 3 8 D 2 e Z v G O I 3 G A A n B t P m X G 0 o o m N m 8 q M B Y 4 D V H 8 L H o D m Q 1 F K P d u x U o 0 6 P B I d M Y 9 1 O 4 a X s C E s 4 C Z U G R + 9 u v 4 g j y Y 8 Y Y d H 1 G s P y e 9 k 5 W p s Q s M v g j Q U g X X x m b y k l c n j f t Z d Q D 5 9 m f a 0 W 9 F Z u w 6 k W U K I F 8 D S 0 8 f 8 a E o e 1 r R X w 7 m I Q a 3 k v P n u q P T o v i A b e 8 i W 8 + o 0 U j n w g j + G T Z w 1 j S 2 h 7 W f 9 Y r E b t b d c g m X i B 1 l a u W 8 i / j U r N D s q q g 7 9 z y W O e 1 n F 2 / J b Z X u v x + g 1 c 8 r G u t R i O D a Q Y d x 0 z D C S h N U z N f l e Z M Q b 5 2 / d + A N / g p 1 s 0 r u P e 9 i u Y r v M z h d Y T G E F q d A L F b Q q 1 L B e V o G I b V V h x R T S S Z f 3 o o Q R H j K B K i N R G K R x j m c J F M 3 A v J a D / D C P y 9 w d v / 5 z u 3 5 Q V K J a l 9 i / r C Y k T I 2 a p T C f u b f p x c s y D 4 N K f w B + n 0 D c + h k a s P 7 8 d B A G z 8 a F b z 0 6 P B s j X Q o h R U Y r e c q t V Z 7 1 2 o D 4 k D V 2 O 3 A X + t i 8 k c M X s G p K D 0 1 h b v I n M W h b 3 v z + G W 9 9 q Y O r D Z T z 2 1 Q C F a Y Z + Z / + C B i J K K r A D P J u G e Q x 4 + m L O P p F O A l F a H Y W v v G Y G H 1 G e Q 7 k c Q i 2 / a I T A X q P y v a h s 6 w H M D E y T x 7 F a u N E W p n o J C 5 m L u L v + U 8 x n 3 j D 7 t 6 n u M v O 6 t y B L p c z U a F x z B q 2 f L o 2 o 4 L T q h O G p P U A j 8 5 Z h N l 2 r c + s a o O T Z 2 u c v U 4 p T o 7 9 h i N l k 3 f U 0 P m / i A m O Y G U Q i T 5 H x 7 F 4 Q Q r / J w 6 Y u j F H Q 8 C O d 2 E Q 9 e x m e w i U y t g e R A A W 6 f F c u Q O t s 0 q a S N / f X d l h i e F l i q 4 z s V B 3 B p H v 5 u V j T K o C j i J P h a 6 n P Y I w C c y i V M C 6 t Z s a I K U z d W Q U p n O r m O 9 i e v 2 j i E S s I s l 4 e H G W M o t 2 D 6 o U 5 u p S T K B V I N 7 r k H p V b 1 I A 2 F S H v a e I N Z w i N / C 2 U N 3 8 q i p r 6 s A H m / 1 C g 3 H q E j Z I L G m K x M b w y z F V 6 B H L f V C c j i O z i s d F B y 7 h q V u s V W v t H P D n 4 l / A v f R v F k d 9 H N v K V A w m T + q 8 f r E e j o R D b H 0 b B d A h C 2 K + x 2 l Z b + L 5 L m A Q e 8 4 f C N o b q v F A a S 8 w j 7 B T Q h U q Z G j i 3 j l u v 3 U H h 0 l k s 3 1 j H U 3 8 w j J H z e s 4 q f X G 5 Y d L 8 T Q 0 0 t i 7 q g n u 8 X J 8 z f n 8 w a L M 4 s Z D m v n m N 2 x f a / h F C o 0 E U n J P w R 6 d N u R 4 N 6 A X y 9 N v J A H L 5 a t v w 1 x 9 Q m D 5 o z D l r j Y D X Z n i 0 6 U a + t s I 4 z K E L W U O u s o I t C u Z W 6 b 5 5 T 4 b 1 Y G U v 7 m 7 + H F O p J 4 z 2 V I + J H n p p i U j T P 2 p 2 A W r m y O C D G p D M o b B 6 i U H 4 A 1 r M B C K p Y 4 g P D q N a 9 T F Y T 8 L x T h o a a o Z 7 k P G P d l O t 1 W y C Z C 3 v Q 7 7 i x b G h t k s h Z j L 3 S 5 / D 8 r t V T H 3 w K L y 0 9 E 0 / 7 0 l V 4 j Q 1 q k 8 L W 9 t A n a 5 Y c u w E N W T E D C E 4 z S g 7 3 m Y Z p Q Q C d C V r d X u v h Y w P 6 w U y K u l 8 l P d L a 5 a 9 Z w J p X E M 1 + B x Q u o N m Y B y V p e 8 i m k i Y e l a W v k 9 u n T b 7 b 2 h 7 N K O 8 g i m R F E 5 j i / S I I p I e Q X 7 5 D R 6 j q x Z I k h c s Y 8 k y a T a D c e E k C U G 6 5 U 4 A 0 V S c Q i N 6 0 v p V F l H O L s B L e i q l L i H T c Q m V r M L 6 / T X + F k d q T A P W D S w u a F 3 e A 0 S z 3 0 Y k d g 9 h 7 w 0 E N 1 5 E K f Y J u p 7 P o Z E 4 1 Z d H e 2 G / c 9 U H x u I b Q V b / d X k G p K O P 5 8 h C 9 S 1 H / Z j d 3 u D v 1 o U 6 i J u 3 v n A V d 1 + u I l Z 9 H D n v J T z z y z S 7 g 3 a N j V Y u e g 2 h 2 t C t O 2 V q o + B l / B Q 0 n T y d s o x l N S T P Z I X 4 A b H 5 / y + a J Q b p Z / 4 v 1 P 6 v 0 B R H 0 Y j a d V n G N y + t o 7 z + B n z x 8 3 T n c n R d t M 1 X K 3 P E Y s x D j F u Y z d y B n v + j b B z J 0 T q 6 G 1 O D 5 x F g v K D r p a V V F y k E Q w / S x W 6 M K A 0 l 9 y U A p 7 i O R u U + G e g Q 4 5 U 0 G f 1 n d G E H a Q m y V A C f M l Z P 7 q F c y i j d J 0 1 c F X 0 v L / m x R i b / 1 A l l D P d 2 y s U / z e O J P 4 y b c 0 U 5 n W O t K a + X k u N 3 t 4 9 M f F X J o a l Z I V P P 8 w g 7 U z P h N R m 4 s o V a a Q P Z 9 X m U 6 Y 5 J m B I T T y O 7 N o t Y n h b 8 y B 8 g E n a Q z + T p J g / s W G m T t i Y 2 N z I Y G x 9 B v X S D D H 7 S 9 I v h k f o S c v e + g / C R r 6 G Z e Q m e 8 H G z 1 0 R F o 7 m E 3 H X 1 k Z k G x D Z U S 0 W 6 n n Q p t 1 9 F b P w p 0 k T u I b 0 M m k d N 8 x L j q o 2 2 n R 5 c f + G n S M 2 c x c m T t G y + G J y r N 1 A 6 9 t + Y v T I E l 9 F d 2 p X q A U R 8 7 d h K P C C Y P u q I P Q U N D 7 n 7 S + 4 H K 1 j 6 t L t / m o w H p S h 0 b 5 O Q a P G q 4 B W v k I a h a G y / n W N 1 u C 0 K h c w q r v + X C k L N C X h n b m H 6 8 Q S 1 E v 3 2 5 i q i o 8 + b G 9 n K 7 C 6 u Q I 0 c C 1 l G X q W G H o 1 b h n h 3 K Y Q L E 5 b x p Q 0 1 w h 2 7 9 z / T 6 4 m h d I h E p J s h y F / V I r n c d h 7 B 2 C h 9 a T s G E P L M s x F 0 N 7 y a 7 W x h 4 i p 2 q k t 0 M e G 9 r f Z 6 o E a T 7 g V d z H 6 Q t T o + / H G T a G E h h m g m k G Z H q l x 3 t b C g 3 Y T 0 M A K v d h y K j C L k W y W D U 2 g j 9 n m 3 S s N q 7 M 6 j F b O p j 5 j 6 9 I u h X G j L r P t v r O G x X z l u G K z b j x f E t C a w J r 3 q U m D 8 C 0 U D V D p e 3 L q 1 g s O H p 8 1 v 7 H 2 8 M + / F u Q k a C 6 + y e C U U S 3 r C o g / B u / 9 v 5 E a + z P I Z Q 8 p K 8 1 7 K J m p s T c y o b b h i D L 4 8 j D / h i d M b W a Y X M E / F + R T v q e f t 2 j 7 0 F N 6 m U J 2 g p Y y Y O i n e k 6 u p m S I m d c 4 u 1 M 6 x W m L e L F 1 j 3 5 6 m J Y y j Z h 6 d a p W W S 1 f R 5 5 0 / y + D I L 6 0 h P X o C u X w J Q 4 M D e 3 Y Z U o z r t F z 6 N x 8 E 8 d x h K S s p P L a l j 9 B o d + K d p 5 D 0 g e q i O L Q T n b m E B l 1 5 Q Q r D z M J g O 8 W b s s y u I t G A L x V p O 5 / u o l 4 j 0 x Y u 4 t 4 b 9 / D W n 6 z h 8 t c d 3 P m H O A b P r 2 P y U 3 d x / N k p p A Y O I R q n 6 W Z h m j W g G Q T d w i S 8 O W / L 1 y / u g 3 2 F N L 0 y C Y A E P T T 7 / 0 J k 8 c 9 Q P P 5 / R n H m n z M A f t k 8 8 d v E O z y n V P K Z D T x c Y Z K r o C U S 5 T z d P Q b f a p A g L S r C q h 7 G B + a x q c Q M 6 2 h d W G U Q 9 w P 1 P 2 6 v / 1 h L o Q y s g N p r n d Z S 9 R 2 o r X 5 a T p + S A 0 1 U 6 q O I D B 5 H f u W S O U 3 C Z E 5 L f h i + a v t x / v s h M Z y g e T h k 3 C Y J U z D Y V V 8 S S x s 3 S m D M M o O a p t I 4 q B S K u H d v B a N p u l d k z n t z i 2 Y q 0 2 r O g 6 t L H s z P r 7 D z 7 S x q C U O 9 T k 0 a H C Z N W 8 k W u W N S I o S E I h I J o J q 9 S c G I 8 B 7 r y G T f w t z G V b M s Q 9 e b 2 f u K r + L P o F l d p P V 3 z D C B n a Y j W b Y M Z r Z h Z p 1 r 9 D a c 0 p Z R T s V M h t Z d T G q D f / 0 u h V W r 0 D P w l Y 0 w q Y 2 J O N 3 a H l t 2 S Z i k r A R 1 k x h e f S 4 e c P f N 6 M b D h E n o F i b B F S Z B w q N 6 C m 5 2 z x 3 Y N c I U j p g B X 9 + / + d f / a u d h A Q v X l n D n B x V s X o l h + f o A K z K H s W f K O P x 8 E h N P R T E w N o F I Y s i 4 B 2 q O B s S K G 9 e p o e I I x 9 p j H J 2 Q H z + Z o h b h Z 0 2 F d 3 F r 1 Y f T z X 8 P 3 9 Z V F C b + C I 2 B p w z B B Z P W p v a M 0 h 2 B s V Q e u n h X k R w e Q b W Y R S J F A X b S i A 8 M w m H M 0 K l J B N d l M v F J 0 4 N U Z A D b Z d c y t b e b 6 o X j g x 8 z H W 3 c h 5 a C a H j Y I X U 7 V 0 7 3 c l 0 V K Z M G m d E q J W l c u s I D o y i X 7 P V G 0 H W e p 8 D z 0 l h i X K M Z + Z 0 x V D c G z z Z x / S + b Z j c e 1 0 K 5 D C Q r o A S E 0 Z a t u g n J o T h 8 T Z t A k L U P U Y N 6 + f v d r Q A G Y 0 0 4 2 W V M T I p W d t 1 Y J X 4 O k Y X / h A p j N K 3 5 M l a i k q E n U T E C 5 F C h + m N H U K I Q 5 V j u Z j O L k x M f Q c N r B 6 m l z d U r o p N 2 k f K Q T 5 o + L U e x i k 0 C 1 1 D K n B C d 4 o N R V O t 2 P m G Q W l w K Q Y J r Y y 5 6 H x t Z s w L 7 / O / L V f Q j X 7 C b 5 A j W 9 d 5 t q V 3 F P Z c J 4 M i Q w g X r i s v t e i 9 Q X 6 l P 1 e W m 3 1 o v 8 Z 2 s t y t I O u L y a D e M c K m c z 8 1 8 7 Y 8 3 L o W x c t F h Z y / h 8 I c D G D i Z Q X R 6 F U 9 8 5 m k E o y N k z P 6 a 3 d / Y R C Z X Q i x p t 2 3 q h r K u e r K E q V y r o r H F / w 2 H v d d Q G P k D 1 B J 2 A q u k 3 L o z f j C U R Y i M s Z q / j Y H o t G F i T 3 i U G o t l U Z g y C 6 + b o L e 6 f d n s V G r 8 + x b z i m F c w p o y e b / Z 7 d v G 0 i n j J L f P o z G g L q R C U 5 i I P 2 H K E o z A s K y y U 6 Q 7 p 5 k W N h v G F p j f 9 b + 0 l v b d N o T m 7 3 r C h 3 7 R 0 y s E P R p H 0 2 R K m 5 f h j c y Y p + A 9 T K B 0 j / Q J B 9 f / C h h 9 3 D K o 6 h L U R i B V + v G k h d q l l + D k 3 s L C W p D C E D R u q J Y T 2 I F o h + 5 u k H F q A y e P K g m g R Z 3 W I 1 A b / V u v o z H 2 a 6 g s / Q M S o 8 d Q W n k X 9 d B R C n 6 C l Y j i / o M l D I 4 e h b P 1 c 4 z F p u g 3 z Y i 8 q o 3 p 0 5 2 H z Z H h 6 p 4 U Q t 4 N n j N g h F 9 1 M + M y P L u e u 2 o S F 8 E o f 6 O Q a E G f 6 D Z X e h 1 R f x J X X 7 i H h b e K G P z S b W S r S 0 i E B h E O W G s a C k u B W M u h e r u w C q 2 B I y M U 3 J Z H Y l L + H U r 1 I D C 0 t I 3 C 3 Q 0 v b q 7 6 M Z m 0 5 d n j f P H 9 J 7 e D O D L Y i o v N e F t / e N a X F p v y c d 8 r Y u E S s s u 3 4 E v b T Q X 3 g 6 9 w D y F 2 U H F a W 5 H 1 h w m 4 6 b p I 6 2 j L 5 Z H o K d M 5 Y m Z Z o u r 2 u x i Y v o C t B + + S 0 G S O 1 I U d w t j p / r Q c L U 1 y Z / O G e e 9 E N B h D r q w H M R f I 8 A 0 c G / i Y k R B 1 l C y A o H v v j F t J G F u C p n P k Y r i o Z a 8 j H G G c N 3 Q S p f V b j B c i K D l D d J f 0 p H Q 7 G 6 O y + F 8 Q m v w C 3 p j 1 Y K P Y P 4 b q R C F D N + 7 b Q b M U f A d W G s x H M b I y Z J F I E 9 m N k m m / B E r x n z q + y b q / c D e G D 0 0 X k U 5 F E P B p / 3 Q 7 j u c K Y z i o N U x R l C p 2 D l 6 d 7 p g 3 Z s f T Z O m q N c 3 u b 6 K w d p E 0 f o Y u q N L c R n 3 w p V j V u t g u N G B b a w y Y 2 Q S r y 0 v m 9 5 m Z G N 3 l Q S N I E s A V 5 x b d Y z 1 P C s j 8 w 2 N o H r u I 9 D m r O I T x 4 L N U T D a x p f O 1 P 5 7 m X b o I K F Y T k 9 / y 4 h O n L N P r P o K U U S / X z Y X i O m V D O 7 0 Z P f f 4 z n o A p 0 f t d T f X / B i i V R + K M h 7 k b 4 v b P h z q 2 B 5 P Z W h O X + e g b i e 8 7 0 e Y h F p p e Z c w i f n U s S Z 1 2 g F P Z Q u B 3 J W H C p M g Y Z I 7 I H O b q 6 z h 9 u Z P D B H k I + s 9 k H o c u S x d B i 9 9 7 u m n D I F F f L 1 E M A m F O j p f s S P b 3 S h U i 1 j O n G N Z k z g 6 + F F D J C U 4 3 P G r T m E S j I W s 5 9 D Y f g l B / w Y i w W 1 4 i 6 8 h F q 2 Y t U I 1 J 4 J C 3 g c n e A L + + D i S A 4 w 9 n L z p X F 2 b P v 5 Z w 8 S s 2 o G h r Y w n P 5 X H x a 9 3 L P N o C Z O g i Z z 1 7 D t Y X S 0 g X 2 7 t r y A a 8 M 0 s Z 6 B S E j Q L X g z X o B t n d + G V q y Z r R Y a 4 / 7 f I U Y h q O e 3 z w L L Z Z 4 b Z S A e H 8 U s o y P j E o S D E N a O C n 1 s C J O u k 8 0 R v F / r o N B k O e E h z y s f o + C Q m R y o o F W m l W a 7 2 a J i r v G G E q U 4 L n v + H D y D + S 5 d 3 h I k 9 i I S / L U y C + l V j f i 5 y Z Q 9 u r j Q w S + / 9 x I i D z b y D r Y K G C m w W s l u Y r E D a x I e Q L d a R L T W w X f K a p S 2 5 C n m V P 7 n C J J x i u Q O R u t l I R 7 9 J m F y X T z D D A h 1 x e z f 2 y f I 9 H I 3 q F u M Z 7 f b Z n m U s g d L N Z H 5 d q 0 E K I r r + L R T H f s d + f w j U A b I w Y m w R 6 i 6 t 2 p H 0 8 7 x h u w N d 1 I t z i I R q q P l P G O Z 1 N a a I O b t 9 h x 2 1 u 3 n z m 8 c w P X j X f D 4 + d M a c J w E 2 V o h / W j i o d x E u 2 J y l b 1 x F e f s + k o c + A j 2 L t r C 5 R A X y N C 2 h 3 V L M T b N r l 1 3 V u Z K 9 z 9 + o K R s B x n x D D M C 3 U V y / y W s + h N d m v W a 9 2 E E s l I v 5 a w v Y f D e G J 3 7 f J h A 0 m q / l + r J C p f I 2 A k 2 6 e W y z R M n s Y y 7 m Z Q z z o + s e M q 8 H v 3 x W c x D Z J 8 4 c q k 3 F S z Y B Y d w X t i 2 0 + T M E D n 8 K 2 c 2 K i Y B q 2 3 e R P n I S x c 1 Z z G / E 4 a 9 v Y W i Y z B V p Z 1 M F L W / Q U I J o o P a 7 2 T c x n z b y L 2 3 y f s U l N J N P Y 6 V 6 k R S 1 g p G b J X U v P Y 3 k F 9 v P D c 7 k p / H Y u O Y n 1 i n E P i M 4 i r 1 X c u p v D 5 4 7 R G + l N / / u g p Y E v T k f p E A 0 c I Z C I p 7 X M M 1 U 2 r r l j 4 q f 3 g n h I 0 f p Q v e 4 t + n 7 s h 1 Q 7 8 T 7 E i i / c 5 t u A T V Q p D 0 b o B N b R Q 8 O 5 f 8 X V B t T q I z / a u u o x T o b O h x r a 5 9 O m K R E h 2 A o + a H O 7 6 6 8 i 3 i 8 Q e a y m k 2 C o G v u M W 7 q B z H f 8 S E 9 f I u a m 0 J g 7 i E G k 3 b m P c R w 4 c A m 3 b e U W S i n K 8 y D 4 X h c d Z B 2 l l s q S 6 h r V V 9 d Z 3 q N b / X t l x E d P m 2 W U 0 h Q o / G 6 m S 6 l N O + j C p R w 8 9 V 7 y N + N 4 O m v j J v 7 q Q 5 R u t p 2 H p 2 d o W D c H h 7 X m h + Z w u / d t P T 4 z L G C 2 e i x 6 T w g S 4 8 Z Z W e U H v 9 k p R L 5 P 8 N W / T F 6 E H m k j n 0 M 2 b U H Z g 2 U Y k 5 j q d k P v s Y y Y 1 V e a 6 Z r W Q U i y P 3 y + j y 0 W F o 6 o z m V U o S M s U g P f 4 B 9 s v w K Z l F F b Z k W e 2 E E m c I C f J n j G P x i e y j j 7 v I n 8 O l T Y n 6 b i P r / N 1 T q P l x e 9 O G Z m d 4 u n u h o n h f c o s k B 5 L 4 / I o O n d w m T O k r w l t e R q v 4 l N u Z v I j / 2 L 4 0 w G R N J Z n D h 7 D M t q T N b o 4 r a d T L 7 6 B h z j n 3 a 3 H 7 C p P q N x i d w b N D G Z N Y K K h 0 q x r G C p f v F Y w 4 q t E q l k h b l a a K n Z q 9 b g o r B z A C f Y S A 7 1 U f l o F k x u / s E s I C 1 b B l O O W M s q x i w m r e P q 3 E s z f t C N J I F k b B 2 4 t Q H j 6 I Z W 8 L r f 3 W r 3 X G B h B F e k 6 q l Z V I d B b c P X K h u j r Y y 5 n U S E F e B q D 2 6 V y 7 y e 0 i N n 0 X i 0 N P m a R m B x B F a G y o R k l s u o p I q v m D S M L y u k 2 L R E h 4 9 2 l Q K q U J m k j D Z x 6 z a u l V W f 4 r F r Z t Y q K w j + / N R Z K + G k N s q I V C b 2 C V M s y u f M s I k r K 3 b 3 Z i 6 o X v + o l B H E I W a 3 6 y x O i h C v r o R p h / c C h u e 6 Y a 8 G W 8 o C J + S Q m G G O q 3 j j w z t m J l b v t r 6 Z h F g 8 J 3 M / S k l b Q i F + N d w 4 t R J Y 4 k E E w i 3 m E H Q Y + p f v d + x I G 0 f i E n c Q L o 3 2 k S X t Z i k 0 L g I d M z c k I V Z z S 8 Z o X B j J A m h m M u k w M l s j Y y e f u e Q g Z / e 6 U w N Y F s m t J v D W O Z i u 1 h e L X v H P B k j 5 M + h X l o z 1 4 a G j i G U P o I j q Q + Z c 0 r b q 6 a c h 8 H E W b R + 3 a P 8 w j N f e J w n O H j z 7 y 9 j 8 / 4 L Z r G e h E v x w / d u W N d Y S 7 K r h b y 1 V h 0 Q 1 U t 5 b a d m 2 6 x W S T D M 7 A v S y 5 f 5 J n J L b 6 O h b b j M O d Y t D J N B N j a 3 U V i 9 g m p p i 2 2 u m 7 E h P a l Q p e o c b f J j s 5 / 2 3 d C R C i p X X U c t l M T A T B S V Q g 2 h 8 l F E k j Z b L K 1 + f / W T O w + E F k 2 H B j u e d N 8 B V 4 F 0 C t Z 7 E b K b G 9 p U p o p Y Q F s y W w 9 B c 0 1 3 X o 4 H 1 1 d b / d p C g 1 e 4 + M x J L S U B X p 8 L m t c e 4 R J / 0 A V 8 z w K V G i b T R u 0 y g c j C n y O y + F e o T v w K s o k / p O Z i 4 S Z b 5 s H 8 d j u g 6 y b E B w 8 / f M B N U M f t j 3 b z x B B B X 5 S W a A x D k R E y 3 F 7 m N P V g s K t s V J M C p Z e 2 4 t V y 8 t T 0 s 6 h U b e d a A Z J b I 3 d E Y x 1 y R T V t h m 4 M t X f Q v 0 n t f s j E S Y X N B T i h x 1 D D I S T D U 1 j d W E J t 7 c d o V l f g i d g 9 5 9 4 X e O / z X x h G I x / B 2 t w R 9 r a 1 M C 6 + T w 1 a K d l Z C h r r c e F S 3 K s n + F E R C K K W 6 q + p Y l q Y m P P / O t + n e I s l E 8 Q b B c M 2 a 1 Z E K p W C P / 0 U U L 5 P Y W q 7 4 a 6 b Z x i Q N 5 G g S V F p + f 0 8 5 A L Z P i v n a o h g C q F J C t j K C I X 2 O Q y F P o J P n X Y o j F b Z y Q r u B z e z 5 0 I e x U F g 6 e P B c s 6 P U 0 N 7 N 8 Y M + p r t l 7 / J u E u J r C b W W j k B x z y P q g 3 F U o r n 9 F K N l b j Y Q a t + 7 0 m g N L e s V l w h 9 1 a Q L P 0 5 S l N f Q W l y b 8 J B h L 8 w 2 U 5 D d x L l U f D Q 6 3 p 0 S N Q X R 6 L j C S I u x o N j R p P Y D r d Z Q X G Y p p P E h 6 e Q X 5 / n c X s / d 9 8 I x U r z u T f N u a p K d f 1 F B J t k s D o t M Y P n S n Y B n v j 5 l u C R N p s / R s Q / i o F j H y e F G b 9 0 b c j y X h F P j e L 5 r 5 1 B Y S G K u 9 d K t D A e x m d t 4 f n p f J I x L d 2 w / O 7 s p p j f P q 3 C u n 2 y y o I e t 1 r J 3 E M s G U Y i 8 g Y V S 4 l n u M q L s Q G v s d u q + R E d f W J H A O T u K S m h / p W r r A y p + q i Z f Q 3 X 5 7 / P K 0 n X V j m V 2 S m c + F w E s a e m z N M 0 c i 9 U c f v b 9 3 e u q d a s 1 e u G r J 2 E W 3 A 3 B H X x s F h L Q p 6 p B v E g o / o 2 M Z 7 Y / / x O x I J N j E Q s z w Y 9 v e M m F 4 q F F R c r q + 8 + n P s 9 C V Q s y A 6 b + z m C 2 6 + b q f M 9 Y Z j c M q b R d i 1 3 o x u a 2 / b + 0 V / D + T x W y 0 w m p j C j m d R 6 3 h A 7 U u 7 R z t Q R C p e z / m 0 G 9 3 m s 6 c H S h D p T T 4 1 Q y e r c Q + n n U K / l E Y u T w R J n 0 Q i e N B 2 n s a B y Z p Z + O R m b 5 W i P w M E j n z J l 5 L a p 6 Z 1 Z M u r + s z M O C g X 8 i i + f / s o U l l 8 L Y m V 2 w 0 w 1 + t i x N m 1 / T q E q t A a W D d g P l R L d Q B 1 i Y 9 Q P i g G d 3 C 1 E I 4 r 9 6 s j n m 8 j n H k O D c U 8 k T K t T e J f C Q 1 d 4 6 1 X D 9 A X G a Y 1 q 1 i g U D b h L i J S R 0 2 + 1 7 b f M W F h m / R 9 x H 5 o M f B i 3 l j 6 B j d w J Z P 7 + S Z z 9 X Q p X I m 5 c f K N g / y C G g e M e M 5 1 t c 2 m T d V B i Z X f / i d 7 W b b X t 0 K r c E P v L R b d L 6 + L G e g T 1 p h 3 0 T Q W r m E l Z J h f / / V N B 8 Z W q / 9 a K x u + A / x 8 p W Z o o 3 r W k G Q A A A A B J R U 5 E r k J g g g = = < / I m a g e > < / T o u r > < / T o u r s > < / V i s u a l i z a t i o n > 
</file>

<file path=customXml/item2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I W S z U o D M R S F X y U E 3 L X J / B T H l p k p V a w I F c S C u A 2 T t A 1 m k p q b 6 V T f y Y V r F y 7 6 Q L 6 C m f 5 J 2 0 U X I d y b c 3 K / H P L 7 / Z P 2 l 6 V C C 2 F B G p 3 h k A Q Y C V 0 Y L v U 0 w 5 W b t K 9 w P 0 + v f T l i b m T 0 D S t m A n m T h t 4 S e I Z n z s 1 7 l N Z 1 T e q Y G D u l U R C E 9 O V h N P b K k u G 9 W J 4 X t 6 U G x 3 Q h c J 7 e w 8 a 5 d 5 W y s A b M x B H O H C M L C R V T 8 o M 5 j 0 6 m w s S c N v z e i V 4 z 3 H + r h H 3 P O m H Q j S 6 i A M R C K s X 8 6 T N T l U C z I s P O V s 2 g O 2 G e B B h V N R f B U Y 2 U y 3 C c k E 4 Q d 5 K o i 5 H y M b U v S R A k U d h N f E N 4 w a M B 5 0 M T o b 9 u a G z J n B N 8 w L k V A P k a o Y U G m v v J x e q T t d A t z N n q i 6 X 0 R J x u X U M p F P c w 4 K z P H i 1 B 9 r R U W 2 Z E d w f 5 e P O u l G 6 E Z / v / F C e W N e d J d 4 + 6 G 0 C P C O l B f n l 6 W P s n 0 H X i f r 9 v V t M 4 + k 7 5 H 0 6 9 5 a S J A g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< / c g > < / V i s u a l i z a t i o n L S t a t e > 
</file>

<file path=customXml/item3.xml>��< ? x m l   v e r s i o n = " 1 . 0 "   e n c o d i n g = " u t f - 1 6 " ? > < D a t a M a s h u p   x m l n s = " h t t p : / / s c h e m a s . m i c r o s o f t . c o m / D a t a M a s h u p " > A A A A A H g E A A B Q S w M E F A A C A A g A e H N v U w J J r i q k A A A A 9 Q A A A B I A H A B D b 2 5 m a W c v U G F j a 2 F n Z S 5 4 b W w g o h g A K K A U A A A A A A A A A A A A A A A A A A A A A A A A A A A A h Y 9 B D o I w F E S v Q r q n R Y w G y a c s j D t J T E i M 2 6 Z 8 o R G K o c V y N x c e y S u I U d S d y 5 k 3 k 8 z c r z d I h 6 b 2 L t g Z 1 e q E z G h A P N S y L Z Q u E 9 L b o x + R l M N O y J M o 0 R v D 2 s S D U Q m p r D 3 H j D n n q J v T t i t Z G A Q z d s i 2 u a y w E b 7 S x g o t k X x a x f 8 W 4 b B / j e E h X U V 0 s R w n A Z s 8 y J T + 8 n B k T / p j w r q v b d 8 h R + N v c m C T B P a + w B 9 Q S w M E F A A C A A g A e H N v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h z b 1 N V y l S c c g E A A H g C A A A T A B w A R m 9 y b X V s Y X M v U 2 V j d G l v b j E u b S C i G A A o o B Q A A A A A A A A A A A A A A A A A A A A A A A A A A A B 1 k V 1 r w j A U h u 8 F / 0 P o b h R C s T r F T X r h 2 s o 6 5 m f r Y O i Q 2 J 6 5 b G k i S S p T 8 b 8 v z o E b n b n J y X P O e f O e R E G i q e A o O u 1 O p 1 w q l 9 Q b k Z A i f 7 R 4 D J + C h d N 0 n H q t 7 j i N Z t u p 3 z T a y E U M d L m E z B p K u g J u i K c 2 t i + S P A O u K z 3 K w P Y E 1 + a g K p Z 3 O 5 8 q k G q e E b k i k m p i v 9 s y p 7 u 5 D + p D i / X 8 4 l 1 2 o j Z W F c 9 8 Y D S j G q R r Y Q s j T 7 A 8 4 8 p t Y x T w R K S U r 9 x W s 1 Z z M B r n Q k O k t w z c c 2 g P B I e X K j 6 Z v r J M E 1 n C j q R C o b U U m d h Q E 1 p m j p g s T f n o y D T c A 0 m N 7 8 p p S o x m P 7 z L W J Q Q R q R y t c x / C 8 d 0 L V B C s i U 1 2 m e 9 W B K u X o X M T s b j 7 R p U 5 a I N v N 9 b j 0 O v G 4 f D g R l W m 2 q k 4 V M f M N p b 4 c A P T W o 4 K W S i 6 d 1 D 4 M U F 3 g + 6 0 X Q S F H h v E o y n w c B 7 L m T i s H 8 s D 7 l u X d t H s 9 / 0 i b A c i r j H y M p 8 S A r q j 8 6 h W i 5 R / v + 7 d L 4 A U E s B A i 0 A F A A C A A g A e H N v U w J J r i q k A A A A 9 Q A A A B I A A A A A A A A A A A A A A A A A A A A A A E N v b m Z p Z y 9 Q Y W N r Y W d l L n h t b F B L A Q I t A B Q A A g A I A H h z b 1 M P y u m r p A A A A O k A A A A T A A A A A A A A A A A A A A A A A P A A A A B b Q 2 9 u d G V u d F 9 U e X B l c 1 0 u e G 1 s U E s B A i 0 A F A A C A A g A e H N v U 1 X K V J x y A Q A A e A I A A B M A A A A A A A A A A A A A A A A A 4 Q E A A E Z v c m 1 1 b G F z L 1 N l Y 3 R p b 2 4 x L m 1 Q S w U G A A A A A A M A A w D C A A A A o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A 0 A A A A A A A B i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Q X 0 x J V k V f M T U x M T I w M j E x M z U 4 M T I 5 M z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T V U M T I 6 N T k 6 M j M u N z k w N z I 3 O F o i I C 8 + P E V u d H J 5 I F R 5 c G U 9 I k Z p b G x D b 2 x 1 b W 5 U e X B l c y I g V m F s d W U 9 I n N C Z 1 l H Q m d Z R E F 3 W T 0 i I C 8 + P E V u d H J 5 I F R 5 c G U 9 I k Z p b G x D b 2 x 1 b W 5 O Y W 1 l c y I g V m F s d W U 9 I n N b J n F 1 b 3 Q 7 T E 9 D Q V R J T 0 4 m c X V v d D s s J n F 1 b 3 Q 7 S U 5 E S U N B V E 9 S J n F 1 b 3 Q 7 L C Z x d W 9 0 O 1 N V Q k p F Q 1 Q m c X V v d D s s J n F 1 b 3 Q 7 T U V B U 1 V S R S Z x d W 9 0 O y w m c X V v d D t G U k V R V U V O Q 1 k m c X V v d D s s J n F 1 b 3 Q 7 V E l N R S Z x d W 9 0 O y w m c X V v d D t W Y W x 1 Z S Z x d W 9 0 O y w m c X V v d D t G b G F n I E N v Z G V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F B f T E l W R V 8 x N T E x M j A y M T E z N T g x M j k z O C 9 B d X R v U m V t b 3 Z l Z E N v b H V t b n M x L n t M T 0 N B V E l P T i w w f S Z x d W 9 0 O y w m c X V v d D t T Z W N 0 a W 9 u M S 9 E U F 9 M S V Z F X z E 1 M T E y M D I x M T M 1 O D E y O T M 4 L 0 F 1 d G 9 S Z W 1 v d m V k Q 2 9 s d W 1 u c z E u e 0 l O R E l D Q V R P U i w x f S Z x d W 9 0 O y w m c X V v d D t T Z W N 0 a W 9 u M S 9 E U F 9 M S V Z F X z E 1 M T E y M D I x M T M 1 O D E y O T M 4 L 0 F 1 d G 9 S Z W 1 v d m V k Q 2 9 s d W 1 u c z E u e 1 N V Q k p F Q 1 Q s M n 0 m c X V v d D s s J n F 1 b 3 Q 7 U 2 V j d G l v b j E v R F B f T E l W R V 8 x N T E x M j A y M T E z N T g x M j k z O C 9 B d X R v U m V t b 3 Z l Z E N v b H V t b n M x L n t N R U F T V V J F L D N 9 J n F 1 b 3 Q 7 L C Z x d W 9 0 O 1 N l Y 3 R p b 2 4 x L 0 R Q X 0 x J V k V f M T U x M T I w M j E x M z U 4 M T I 5 M z g v Q X V 0 b 1 J l b W 9 2 Z W R D b 2 x 1 b W 5 z M S 5 7 R l J F U V V F T k N Z L D R 9 J n F 1 b 3 Q 7 L C Z x d W 9 0 O 1 N l Y 3 R p b 2 4 x L 0 R Q X 0 x J V k V f M T U x M T I w M j E x M z U 4 M T I 5 M z g v Q X V 0 b 1 J l b W 9 2 Z W R D b 2 x 1 b W 5 z M S 5 7 V E l N R S w 1 f S Z x d W 9 0 O y w m c X V v d D t T Z W N 0 a W 9 u M S 9 E U F 9 M S V Z F X z E 1 M T E y M D I x M T M 1 O D E y O T M 4 L 0 F 1 d G 9 S Z W 1 v d m V k Q 2 9 s d W 1 u c z E u e 1 Z h b H V l L D Z 9 J n F 1 b 3 Q 7 L C Z x d W 9 0 O 1 N l Y 3 R p b 2 4 x L 0 R Q X 0 x J V k V f M T U x M T I w M j E x M z U 4 M T I 5 M z g v Q X V 0 b 1 J l b W 9 2 Z W R D b 2 x 1 b W 5 z M S 5 7 R m x h Z y B D b 2 R l c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E U F 9 M S V Z F X z E 1 M T E y M D I x M T M 1 O D E y O T M 4 L 0 F 1 d G 9 S Z W 1 v d m V k Q 2 9 s d W 1 u c z E u e 0 x P Q 0 F U S U 9 O L D B 9 J n F 1 b 3 Q 7 L C Z x d W 9 0 O 1 N l Y 3 R p b 2 4 x L 0 R Q X 0 x J V k V f M T U x M T I w M j E x M z U 4 M T I 5 M z g v Q X V 0 b 1 J l b W 9 2 Z W R D b 2 x 1 b W 5 z M S 5 7 S U 5 E S U N B V E 9 S L D F 9 J n F 1 b 3 Q 7 L C Z x d W 9 0 O 1 N l Y 3 R p b 2 4 x L 0 R Q X 0 x J V k V f M T U x M T I w M j E x M z U 4 M T I 5 M z g v Q X V 0 b 1 J l b W 9 2 Z W R D b 2 x 1 b W 5 z M S 5 7 U 1 V C S k V D V C w y f S Z x d W 9 0 O y w m c X V v d D t T Z W N 0 a W 9 u M S 9 E U F 9 M S V Z F X z E 1 M T E y M D I x M T M 1 O D E y O T M 4 L 0 F 1 d G 9 S Z W 1 v d m V k Q 2 9 s d W 1 u c z E u e 0 1 F Q V N V U k U s M 3 0 m c X V v d D s s J n F 1 b 3 Q 7 U 2 V j d G l v b j E v R F B f T E l W R V 8 x N T E x M j A y M T E z N T g x M j k z O C 9 B d X R v U m V t b 3 Z l Z E N v b H V t b n M x L n t G U k V R V U V O Q 1 k s N H 0 m c X V v d D s s J n F 1 b 3 Q 7 U 2 V j d G l v b j E v R F B f T E l W R V 8 x N T E x M j A y M T E z N T g x M j k z O C 9 B d X R v U m V t b 3 Z l Z E N v b H V t b n M x L n t U S U 1 F L D V 9 J n F 1 b 3 Q 7 L C Z x d W 9 0 O 1 N l Y 3 R p b 2 4 x L 0 R Q X 0 x J V k V f M T U x M T I w M j E x M z U 4 M T I 5 M z g v Q X V 0 b 1 J l b W 9 2 Z W R D b 2 x 1 b W 5 z M S 5 7 V m F s d W U s N n 0 m c X V v d D s s J n F 1 b 3 Q 7 U 2 V j d G l v b j E v R F B f T E l W R V 8 x N T E x M j A y M T E z N T g x M j k z O C 9 B d X R v U m V t b 3 Z l Z E N v b H V t b n M x L n t G b G F n I E N v Z G V z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U F 9 M S V Z F X z E 1 M T E y M D I x M T M 1 O D E y O T M 4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Q X 0 x J V k V f M T U x M T I w M j E x M z U 4 M T I 5 M z g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F B f T E l W R V 8 x N T E x M j A y M T E z N T g x M j k z O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g + K n g m + X 0 a M x M Y F 4 3 p r y A A A A A A C A A A A A A A D Z g A A w A A A A B A A A A B 7 z N K Z g u q / 7 k 8 L r i y E P K P b A A A A A A S A A A C g A A A A E A A A A B 8 e B n 4 B u z W J c X g 5 u 9 o h V 8 V Q A A A A e 9 A I A E 5 X I 2 U n / g 6 q h T q d r 0 Z q O C C I J 7 j T 9 y w t o l / Z t d R r T D w B h D b V r n 0 p i F 2 7 l m S z Q s 7 W g 9 c y x m t H H K k Y 9 h F D K P B Z C V 5 z i e P e r K 1 V O s t L l f 8 U A A A A f H 9 9 D E w P A 8 U k n e V J M Z 5 C G F / e c P s = < / D a t a M a s h u p > 
</file>

<file path=customXml/item4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P a s e o   1 "   D e s c r i p t i o n = " L a   d e s c r i p c i � n   d e l   p a s e o   v a   a q u �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8 7 d d f b f c - 6 0 f 9 - 4 1 f 7 - 9 6 b 7 - c a c 1 5 c 4 4 5 e 7 9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 3 7 . 4 0 6 7 5 8 3 8 1 7 6 8 3 5 6 < / L a t i t u d e > < L o n g i t u d e > - 6 . 0 0 7 4 6 7 0 7 8 9 7 6 4 8 3 2 < / L o n g i t u d e > < R o t a t i o n > 0 < / R o t a t i o n > < P i v o t A n g l e > 0 < / P i v o t A n g l e > < D i s t a n c e > 0 . 0 0 3 1 7 9 8 1 4 9 9 1 7 4 0 8 0 6 2 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J q U S U R B V H h e z f 1 X l G T J e S Y I f q 6 1 C K 1 T 6 6 y q L A k U t C R I g A R I g h I g w Z 7 p 0 z u 9 8 7 K 7 Z / v 0 9 G z P P v B 5 3 / b M O b t n d n t 6 u p s k y C Z B E g S J J k R B o 7 R O r T M y M r R 2 r a 6 7 7 / e Z + Q 3 3 8 H C P j K w C e / a L 9 H T 3 6 / f a N f v t 1 y a u Z 3 t z t Y k + 8 B b e R C P 2 T O v b P w 0 8 H i + a z Y b 5 7 P X 6 0 G j U z e e D w u 8 P t D 4 B a k j d q d k v f V C v V H m / J r w + H 7 w B f + t o G y H M o 1 A a Q s 0 p w M m s 4 N a 7 G 3 j 6 V z / e + t U i E A y j V i 2 3 v u 1 F Z 5 v 6 w 8 O X J f 3 u 8 z 2 s m 9 f 8 J F q 8 c C N k j n 7 2 d M W 8 d 8 J f v Q Y n e L b 1 7 R c H j 0 d 1 4 3 s 9 B 6 d W g z c 0 Y L 4 L E f 8 G S s 5 Q 6 1 t / z N 5 f x p H D 4 6 1 v v e E h j Q N r P 0 N p 4 F P m u y 9 s 2 7 o f v O U r a I T P m 8 + q p / r y n w r L W R / G k 7 v 5 0 U d + 2 4 / H 2 H O 9 U S 8 t o h 4 8 3 v r 2 T 4 d O x n t U Y R I c N s 5 9 d T Z U w t k L v l D Q v D c b v R m + g m k M j s U R S Q x j v P g 9 + D P P t X 5 p w 6 n t Z W 5 B Q t r 5 3 g u B g L 2 / K 0 y C a B A M R c x n K Q h 1 m s c r I T O H c H p 0 b 6 d 6 + b v H 2 1 Y m v 0 i I S f W q Z 9 7 Y J U x C I D b a + t Q f t V o D x 4 / N t L 7 1 R 2 z l z x 9 J m I R I + q h 5 9 5 O O R j G S D u a 7 3 6 V r b 7 h K o h s q p x t S c I F A C A u Z 3 f 2 o v h G P 9 S t L 6 C t Q A a z D E 0 i 3 v r 0 3 B E P h 1 i e L f o 3 u 1 a j 3 i / 2 E 0 x 8 I 7 H v P b J b X Z n + O e 5 F P k 0 C W a a v 1 N h E 7 t a K I 7 L a z U b f 3 7 K f B v O y o W q 3 a + r Y b 1 U r J v D u O / V 1 l N F q 3 m R l w 7 I c W 9 J v q U P O f g L P x 0 9 b R X z x S R z 7 D / 9 u K p 1 I u m v d O r 6 A X o t E w 6 9 e b / j 6 j b J p I Z P 4 E 2 e E / Q j A a 2 1 e Y p J x 8 P u t J 1 D Z e Q 6 F s F Y / T o m O j p R h d u v W D E R I q r W D Q v l y 4 5 X R C C q 5 G p T m W a L d d 1 0 t p C 5 3 9 3 w k p y 7 4 C F R 9 / u v X p v a P e Y j A X / R r d q D t G 6 7 5 X X F k O 4 I W b Y f P 6 0 e 0 w r v L 7 3 N Z e d 8 5 F 3 X F 6 E r I T g e g o x t N 5 F P z v o p g p w u d t w m l 0 a i b 7 W U S u V v q 7 f y 4 z C I 2 H u o E W t V Z 5 m V K 7 e y x 9 P D s W T p 2 q s t M z H z T f / 6 l Q X v o Z / M 5 t J J N A 2 H m X N 6 4 j v 3 m / 9 e t e F A t V L C 6 t 7 T B 6 t 6 f g X X 0 V s f U / w X b o d 9 k c K p i W k H Y j E A w Z J p a S q p M / h K G j a q u l e 9 v S 9 0 b 3 7 6 p P j U q r W r W v g 2 A i 1 e b f b h f e t Y y C a 7 G k L P s K V H 7 l Y u v T e 8 c u F 6 y D s b o h o v f T 6 p 1 w X S l X c 7 s Y i D b w 2 V N l 8 / r U i T L O j d e w m v c a A a s 4 n U J g 4 f H 7 j E v V D x 7 + O a U t W o C j u P C x T d z 5 t h 8 + F r N Z b J d l N W 0 b 3 Q r B J b j L D P u 5 C S 5 0 z q 5 y W p f o u K U P r V J L E U i Y R N N C N o + I d 9 k c e z 9 w 6 2 v d S d K H 9 1 q / / S K C Q x 8 m D W d o t d m W y A e Q X 3 4 V i V g Z k c A m 4 j F a y t w 7 a F S 3 z L W C P + D F Q J r S 1 4 L r K a g N / s w 1 N L 1 h F G i Z 1 J d N / u Y N 9 h Y M K 5 D t j m 5 W l r G 1 3 B b k f p b e h W t N 2 u h t V f b r F 5 / H X t O L V y T s L j q V p j k q 9 0 c H d Z L b o c 1 G b w Y / C G M I 3 e f J C v V C p y l 1 8 e r 9 I N 6 e D + L 2 W o D C 4 8 G N t S C q C K F U b W K l w A 5 n 0 d V m E J e X 9 D s w 2 R U 4 C s / O V I 2 A v c K y u q H O 7 J W Q c M E I A k 6 1 A F 9 k E r G B U b p 7 2 7 j + k 3 u 4 u N g u y x U U F 9 0 x 2 Y 9 v t a 2 m 0 O k m + L y 9 7 6 1 z O h W L F I X Q 2 K V B L F 1 1 f 5 M Y C Q z D H x 0 z Q t V g z N M N T 5 9 Y U g I k g d S 7 + q p W L K F e r q C a z / N z E c 7 m i / C n n t m l m T O b c 1 h b m E P N d w y l 2 i D y 7 A t P 4 k m e Q w + j c g O b W x t I h D c Q 8 F D 6 u i D h 8 R X v w R l 4 z H z 3 k P 7 7 u X q u W + s i n k 7 B F z 3 U + t Z G J 2 N 3 Q t e q b U b x 9 B A I F z q v l / s / u 2 n 7 S O 5 t d 9 + 6 V l f v e n X y b 8 8 s n w j s q 9 6 G E 3 j v S Q k 1 p J v p + k E N l k b a p o s T D z X g 3 9 V + M d C e K u 5 A D d o v X l r O + Y w L K J 4 8 N 1 b D Z I c Z 3 w + N / A 3 4 k + d M 3 U K B A l 7 9 X 7 0 4 9 t s B z G / 7 c W p 0 t w L o r o M r R C 7 S k Y Y R 8 E 7 s R x 8 x i c v I y v J 9 6 G g V s a C l g V y Z 3 d q Z 9 M m 8 x I D n Q y R T H Y 3 s O 0 h P P 4 f c y r t o R h 8 / c D 9 I m F z 4 y e j x R B P b a + 3 7 i P m r q z 9 C c N Q m E X r B c R o I h Y J 0 p y m c u W u Q v E S G z 9 P b u Y x Y 7 Q Y 2 6 s c Q S h x h c D 3 c u u J g E H 2 j k R I F u L c 1 E 0 Q z 8 a 1 x q z s E 8 W F w 6 a N r O w X Y Y X f 6 / a R t n 7 K U t F C c 1 Y 2 e o q s y I k M n T Q d 1 Y z 9 p 7 4 T b i f u 5 V i 5 k e X 5 y J 2 Q Y T 8 I k 4 o i I F p 0 N s t q 5 E / s m H / x B j C f q + P R J 6 w 4 e W J h q W T T 9 K V O 2 t E 9 u a w v h 6 d d w 4 y 8 3 M Z / x G Y G 5 s 9 5 h 5 r v c v 2 6 U e 7 i d v d r i a y V t 2 m 2 3 u L U q 7 8 G e 3 y l M N j l A + l C Y A v U 7 L J I a k 1 Y l m 2 s Y Y a r n b y M W s 4 L Z 7 a J 2 o l M D + 8 N h d n u D N M g b I T K v V m Y 0 G E 2 Y 9 1 7 I Z A s U p g C K x T L 7 P E D r 9 g S c 8 B P I 5 e n a x S 4 A h Q x C Q 8 + i 6 U v Q R d y g A K + g u v g 3 S K Z 8 K M 3 9 e a s U i 8 6 6 q t 3 G o / C 3 E w m d c B N d U k C G F x 5 B m A S X T z u F 6 e 6 G H 4 w K e p a l Q + q f 7 p j K x R 4 L 1 a k B G 5 s / Q L 1 W Q 2 D s V 8 x 3 o V u S 9 4 C / 6 6 / f D X v h L b p 3 T 0 9 X j S C 5 1 / U a 6 5 G L 0 s 9 1 / E W i n r 0 C b / w k G a O t E e P R K l 7 6 d w 4 O f a a G 9 F j K H P v Z 3 Z C J 0 T 5 0 p L J j Q Y R u C y V I o A + K T h q 3 x 6 F E n 9 0 d 3 4 m I b x W l e u + U t q 9 y F d G h c x Q c h y 7 d L G r Z O d Q b X t Q 9 A / A n j s K h d f L 4 o i y f j E S B c s p l + G q X g c T u M c i w d x X l R p 9 7 s G 8 E 1 d F x d v e R b + s q 6 g P n W t 9 2 w + 3 z Z r 2 E 6 v Y V + J E n 3 U n v s a c o R C G 6 5 l H L x T y Y z R x M I R 4 U y v b 1 S l D k y l 6 6 r p Y P 1 6 g Q C l U P j g y 2 2 9 R P B q T g 9 h 3 Y F R q 1 H J L p s P G X 5 W v u l x 2 T J n F T x w f F 3 H Y A x 0 d 5 H a 2 h h L c b 7 6 X M 9 4 3 C J S D 2 e O u L R b 0 w y w B 6 A F f + K o Y n / j C 0 y z K K k K / e 8 z B Q b 5 r M 0 A A t r S A m e 3 n W j y z 7 r F O g Z L W l d P a z r i 5 + f j e I c s 2 D z 5 2 j O 0 d l I o 2 s b G m n 8 j G Q N d 1 + A / 7 B / b N + v f p Q K W 4 n e 5 O x K Y / X a W n i o 3 C 8 U 2 z A b q s Q C + d R K M d b 3 9 p Y X F r H 5 A R j O c U b r F N 3 d j f Z + G t k v b / V + m b p t T d p Y N F P a T a z b z J e e 8 o I l u B a s e 5 7 P Q r 2 0 J C 4 u U a l 4 v f j S L p s Y v V u d L v 3 Q q d b 3 V e g u n 1 v Z X X K 2 7 M 0 3 + 8 / n d 4 J B y F q p d 4 D p Z 1 w 4 6 x / C m h Q V e N A b k c r T e z 4 T 7 R + b S P U n M P 6 5 g B m v x v C 4 1 / t 7 8 9 3 Q 5 3 w 4 1 t + f P z 4 w 9 v Z D V n A n 9 0 J 4 g O H q x h M S B g q O / V U a t k G 7 9 Z y J R O g u 9 d f P / Z i h l 5 Q c k O C K V e w U x M n k t T e X f k G N w R Q 3 8 i 7 U f m 7 m Z x B P y 2 P k 7 b J i I N C V m B X Q o X 1 c D L v w J t o K 7 p u H n 1 U d F s a K a 4 w l e J + e N g 9 D T W 6 f X a h + y J l d S R M 3 u K 7 N P 3 L J L b V M N 3 p 4 o P i t T m 5 S 9 4 D C Z O g D r N Z q b 1 1 3 Q 8 i m q D r p J H 0 6 o S + S 5 h 0 n q s 1 K 4 U i m t W M + d y J R r 2 C x B B j g P R d v P 1 X c 6 2 j u 9 G L H m K y U P + k Y h / Y e o f 8 t o N f n 6 M A U 5 v K Q q k 8 W Z p a t W L o 4 m r Z r a V b a F T W d 9 r s w s R 4 P H Y Q Y R I i q Q m 2 t b 6 L 2 Y R u 2 g m r 6 9 u m D s L y y r r 4 f h e i C / / x w M L U W b 7 u 7 W W d 7 c s e S 0 3 u 9 h o e h m 4 6 u H j 9 Q R B L W R 8 u L b Y 7 p V B 5 u D B 1 o h 8 f m h Y c l N B C I 3 q B f v Q 4 6 p m 3 a I Z f O 9 D 4 U T c 0 + P q B Q x U y y 6 N Z H L k C w d D B p q i 4 c J l C b T S + e o v 5 5 H I J 7 v d O 5 v E x o E 4 N p Y 0 2 c g V E V q H m Z b y x f R E X v n C G U h f H / U v z 5 r d O 9 K K H E i 4 f P F z Z N V D b D + o o 3 V e z O T q h 6 k n g 5 e 4 Z I W o x c R t N + O I n E I v t 9 e + N y 9 x 1 b D 8 E 4 x O t T 9 3 Y z a B y u 0 a G b D w p D P N z d 9 K q z w j B H k h R d L t f t r 2 O q b r c 5 H o t 3 / r F 4 m H W q Z s O L s 6 O O p h I 1 v H Y R I 2 0 p J u 3 G k A s 1 D 5 X f e 2 i U y i l m H R P 8 Y S r R L r B c x 5 Z d R r 4 B z 7 I A J Y + x i N 0 l I s P M 4 h / r y i X e o + s P z L 6 a C 8 X m Y 0 M y l u X j B D 7 A y F r v c g d g 4 e e N N c + / b U h 5 C 5 R s d Q c 0 9 l C t 0 a 8 v + U 3 w l S r e 7 C Y 8 e H i U n t s S m N t v S g n w V e n d c Y R Z 8 b s 5 3 p H H / Z j p u K W B j 8 f v U 8 6 4 T m g F K x v b L e Y 1 g M f F Y E + r 6 5 t G o U g B N Z e R n 7 0 a + b z w 9 B z F o 2 h Z 9 O 0 V Y r K K T z 6 A H Y v S 6 K h G R f q u o F Y w 2 R i s 2 W b e n c 9 F a F T K K W Y V J 7 q 0 i / b 7 X 2 Y l O + H e v A s 4 t G D Z 6 + E 1 + i 6 x C L v z U 3 s x E H T 9 / 3 Q q Q 0 7 X Q 0 3 D e s J J j E 4 e Y r M E W C H t g m 8 d f 9 n R o m I 0 G d / 1 4 M r f 2 k n S 8 o d d W m v d 2 U A D w 8 4 e K 4 1 w K y U / c e O V c x n v Z 4 7 V M U P W h k 8 F 3 J D l N V 7 Z V Z u X b t + 0 2 n r Q e j 3 3 d i r F D w J x r i 5 N 1 v f 9 k c / d 7 2 8 f a v 1 a T e q 2 f Z M B R v T 2 u l P 4 n u N / 2 Q y B Y y N D m F t f Y t E I P P V 1 l m h h 7 v o 3 X M + X Q S D Y U N b Q 1 + H M X y t P Q P j o O j l f V 1 e b s e / 6 q u R W B 1 h u t a x 4 O 6 Y s R O W 3 9 p u c z + v z n K S K P J e 8 Q g W b q 3 g w / N H 6 g + d R 3 c Q d D J c L 9 / + U e A K l z X l b U J p D C U c K h n t 6 8 I 3 8 B E 0 t l + x n z V Y 4 d G s C r o O R j H Z z v j B r b A R H k F D A r 2 g u O D Z Q 7 W d M S q 5 g 8 t Z r 1 m m I V e k V 7 f e X d / N n P 3 G l q K D e x M q v d D P X S 9 l 9 l o C 0 b i 4 d q X 1 D d j c z G B o M G m s h 5 h Q r 1 Q q x u 9 1 J B N x J I t / g c r k F 1 t n 7 4 / O u Z D u r B 1 B s a 1 b d i B Q h D f 8 8 J n u 3 e j m D S V 5 H h t v 8 9 / t z v H E D j H o d L l V h u W 3 3 s L W C X O 3 9 + r 2 C d X t u 6 1 P + 8 N h f V I 0 t f 1 8 z / c D C U S / I P F h 6 G y 7 G M w t y 3 X f 8 n k P A s 0 l c 8 y 1 i u m Z D 5 t 3 f T / 2 + S b e / o v d D N g 5 O / y j F K w f U s B 6 Q Q P Z L 9 + z A v f 6 X A B P T V s G j 9 O f / z l d x W J 1 t 6 L r n P E u 9 P M u 8 q U g 6 v k 7 r W + P i i Y 8 k W P m U y d N P Z r X 1 j o u m q X T d P d 7 Q A o p 2 H g T h d Q / a x 3 Z H x K g z p h F y r Z X u 9 7 r U h V X W W q w 9 v 6 W b y f J 4 + L k S P t e n X Z F 6 8 B c d H o z 3 e j m O 8 M h / T R V N 6 x r 4 z P p W v M i M Y K p I 6 1 f W Z i Y s 4 + 1 e 3 s + h K B p z M O l / L 2 g 2 w R 7 H u J q u H F P d + d J G 6 o s v R t I M 1 e j 8 J Y v 8 x j P L 6 / y n f T S N B 8 q h / h A D C G P N G e 7 3 a f Z S d d W 2 g w w E q 8 j 2 y c h 8 a m T F e P m f f r U 7 r j y Y 8 c r i A a b + O H N E O 5 v S s B b P x w A X n 8 U A x P 7 W 6 l e L r P p 3 9 o C Q o n D h l E 6 a V r d v k p J s m N Q V c a N / R B f / f d o B J / B 8 h L d v Q P A x E Y m J m k r L F e Z u d D k 2 0 K + / z 2 7 o e l h R S e A J c a t s v x S R M e G H L r g u 3 m k c 7 3 T i / c e L d n l o p v v d q j a z 5 8 W F E c I h t l o 0 p W u 1 c s h M x Z W L p n f B O P 2 u I z Y g Q f U D M 8 d e u + J i P e C f u t x B J N R 2 s 9 S d r V B s w g q T o q C s 4 R 6 4 a 5 1 B X 0 b F C H b 8 f 7 p O d x 7 + 5 7 5 7 O L o o G O S D 0 p I 6 P P 1 t f 7 0 l Z v X a x B R k K A d H p S A t w 5 0 w U / F 1 g v L V 7 7 B d v R v o + s p i B b q e 4 3 F q Z 8 9 z o a Z K d P N K K F Y G t 7 g o L E m W l D c C 8 H V n y I / 9 I f 8 5 E G l j 1 v f 6 R F I c F z F p f u 5 d d p R Z i 3 E w h X 4 I l O t b w / H d N p B 1 F 8 z g + w p e g F B 3 1 7 i / Z Q e w F R r K p q S P R 8 5 2 p 8 / H + b B a V Z P t u z B O w s d 6 6 G k K W R 1 e s E N y k W A T r / d D P z F n 0 W g 2 v a t e 0 H L i L W c 4 r 8 2 O s 1 x 5 2 d l l M Q Y n a 7 G L r Q 0 p F M t 8 2 U J 7 Y t O o l 7 N I T z y E f P d H 0 r S E l h C H 3 5 q A p u 3 7 D i Z C 4 1 p K P n g Z 2 d q g q 6 G C d 4 P u p T 2 D t z 6 d S N 6 6 L c Q i x R 3 t H 1 n W 9 3 P N j a o m 7 4 3 C p J 0 i Q y e M r 9 1 o + l k a a x 3 x 4 M q u z N G 8 T v 3 S S h 7 z s z U W E / 6 u h 6 B K 0 z W M v X 2 J n b q q e l H x M M Y W 5 Z o Y b t 3 W Z 2 Q + 9 c 5 y H 5 x q X e c 6 0 J 1 7 j Q 4 E k / 1 6 Q + o M J X J 1 R S 5 Z L i J J 6 e 6 1 k O J q C K Q 2 w k q R I 1 1 i S Y C 9 J r q E U g e b n 3 q j Q D b u E q t L r h l / 6 K h c s 0 A Z g c 6 t W z n Z 7 k W d o x j t 6 v b 2 W H S 3 N L + 4 Z i b W R I D O E Z o R J d c t o B q f s n c N 5 q M I u C M t x I T u 6 H W n h g + u L v S D 0 b H P i L p S l t z O 9 p e / e b S 3 m 2 3 Y g O X L v q s 3 + u w z L s X H u R y Z Q o f m a t F J 5 X t x h e J 7 J + g O N l O k e u 3 2 3 d 6 D 3 4 L v p Y y s p b J 1 q F T O M V 3 u o 2 H N M + u 2 u y i G L u b f z S 7 4 X J r N Y E s 0 c z Q / k Q S N Q 5 3 z M s T L k w + P E k m p f P W v I Y 9 Q l i h M G n S 9 W e o M J X J F d x 6 7 T E b I p C I I a Z R I W r s f k G Z k F 2 V u 2 M 7 r h / G 4 q 0 y u g j y i 4 L q 3 D n n z 5 2 5 3 Q v 9 E i O d 8 Z Q d F / G Y q T 5 2 v 4 c m w g M n L U + z q Z 7 A E C K h v L m v X l 7 s r + X + K R E M 7 r U E Q i N y D v X t V 4 w A K D z x 9 f P V W l A 7 a v l 2 a r w T T u A I 4 o k I m 2 7 H h T r R d E r I B z / f + t b G i R O M x T q E p B O d Q b + L z r h O f F c p 1 9 A s X I I / 1 Z o h Q b q X W p f V m 3 a Y Q p 7 A Y + O M w d g x 4 t l e S q 0 T N 1 b s Y l E X i q N 6 u d v X e F 6 G b l y J A q u l H B 7 S 7 u n p G n 7 l f M M I U z d E O 6 E v h S V M B 0 V 6 S l N L 9 h e U d L S l C f e L X X 6 B q H c M F P Y K w L v h j j / 1 g t K 3 Y s r c y j 3 k 5 / 8 L j 2 h R W g i h Z D s h 8 7 8 n q t X + f R W f / I h h z j o D B U e c 8 R B U 8 3 t T 5 l I X 0 f B u R u 0 U l J T z d 2 i G 9 6 5 x U s Z u f n G t 9 a 2 N f q 5 b t 6 A K k Z E n c Y 8 u m g F Z T O N F g s 8 j a 2 U + 7 u B h P P u D W 6 G d Q X L h D s t 1 4 6 h O S I j y V Q 9 S d O N i j I I 0 O q I l L Y K j g f w + S s J L y X w 4 p x 0 A h e W 9 K 0 W 7 4 Q b w Q j + f + Z 8 K B 0 n V K 0 5 U U G 6 0 O V 9 a Q C b I j x c B 1 Y 3 B g c c Q G v s M I l G 6 f h T S 0 u Z 1 c 4 5 Q b z z a A P d / L e Q X X 9 r R n g 9 D w y m g 4 d 8 9 1 r O 8 v I b K 1 m X k V n c P j / i 0 + E 6 o Z p E N f N l + 7 o G p q e 6 x I 7 q V D 7 E i n S h t X M H R o Y O f 3 w 9 v 0 1 3 7 z E k b N 2 l J h n C 8 q 1 y 5 c 4 J W D X z g k P 2 t v V r a 5 d + 2 m 9 s N n f u + B a q R e R 3 N 2 L O t b / 1 x c T F g g k H B 9 Z n / a 2 M / K + Q 1 M y I c U z c N 5 O p d 2 R v F G 3 I l p A 2 l A Q O B M I o F L 2 p b L 6 F a b K + l c U K r K G 7 / g q Z F v Q c E u u b + u f C l n m V d 3 2 5 9 e w i c P P y t Z e a K c b Q + 6 p D / G g Y m z i J e Y j z U k T l 1 l V S i 8 v c 8 u T 9 d z b 4 R r S y x l k W I I R 8 J 0 f N o Z B + u s P d D r u L B k 1 N t 6 6 V h j G 4 4 d Q 8 + e t R 6 N V L 4 r h J q W 6 M m P 7 e N g n i i F 9 6 3 Q K V m n n u o x d E A p R Y Q a i z g f 0 / 0 n C / W g n U R N Z U m I B 1 k D 5 K o Z r x K 7 y S V i C x B q 2 1 d R D A 2 T m q 3 y T d 0 0 o e l G w c b e / m n Q K 1 H T G L g 8 S G c 3 n / D S U E W t 1 m a N Y K 0 s Z l F K P 9 j J J 3 / D F R W 4 W m s Y R E s f / l P E M v / G Z K F P 8 P q 7 B U j x J X S Y K u E / r h z Z 9 Z Y + t 1 7 Y x w U H k Q G T 7 Y + P z p 0 R y U u 9 g v d Z Z m U j X V n m 6 t b 2 9 n s d p 3 V / w H G q x K y f u 7 l g Q W q n 9 + 4 / e B t o 6 0 0 4 t 0 L l 5 f 8 Z o D S x U b R l t O d r f m n h A Y G G 9 m L c I o L r S O 9 I c U g g V F g K 7 O u d s l V b W i l a + Y K w r 5 1 + B u z / M 1 B p T k B r 7 R 5 v W C 0 1 c z 5 a W Q f 2 D a p n M 4 U + k H R j y T y 6 d 8 P g r H J 1 q f + 0 L 3 L w b M I 5 F / B 4 c Y 3 U f A / j 8 3 a r 8 F / 6 v e o E E c w f v h 3 U R v 7 P V x p H M X F + l E k P W 8 i U v w 6 6 q O f e 2 h f H j s y z f 8 P v n y k G + V i A 9 X C z d a 3 R 4 M m I Y + 4 C T E i E N i f / 9 R v d c a a b j Z 7 J 9 n Q 6 s 8 a 4 9 X 9 k n Q H F i g V 0 i 1 U m t P m S 1 4 w n x W A u q l Q F + t 0 j R 6 b 2 G 2 V h l o 7 + e z n f n X i o O f 1 Q 7 N R N Y O w 3 s R 5 e i Z p N P I 3 0 c y 8 g u b W D 8 3 4 W S L p R S x K t 6 5 y F Z W V H 6 K 2 9 m M 4 2 6 + i W b h I 0 3 o Z 0 R g F j O e H U q f h e C f R D J 6 g w L V c P W 8 c 9 f K G 0 V a + g A + + q t 1 l 1 R X K T s v d L x D v R K v v 9 k B T Z g 6 C f v c o r L Y H 3 / e A f b q + l o E v + y r G U r d R D T 2 L T P z 3 G E + R o a o r y C + / q 5 P M k E o 4 k G B Q / 0 l E A w N Y S B 6 H k / 5 9 3 L u / s M N 0 / S C L f 5 / n 9 U L 3 U E c v e I I D S I + c a X 0 7 O H 5 4 K 4 T n D 1 u v x M y 7 J L S r r d B Z 5 3 M d i Q r B T I c y B q I t d A / L H r p 4 6 B L 4 T r g a 3 E U i 5 U U u s 1 d a d d 6 b c z 4 8 R T e v G + 8 y l r o w q V i k 9 6 4 x n R C D P E o A 2 w v R U A 7 F S q L 1 z a J 7 B r l V F E 2 T H l f M J K v k / m 5 d F X d h n 3 Y U L a O 6 9 C 0 E J 7 5 k f n c 2 f g 7 / 0 E f N 5 8 t f d / D Y V 7 u Z W p 1 y Y B L 3 x I 9 u h 8 x o f o B u y S e O 9 3 d b p X X l h q k 5 1 Y o 0 a e u + V I b O 1 q v w D 3 7 I f m 8 h l y 0 i 7 V t G P P o O S q H f h l O 4 j a b v m E k R 1 0 o l J I Z i q D D + k M J w V z V H Y w F U q 1 5 U s n f J n V t I V i 6 j M P L 7 r R L 7 Q / 0 t l / t h w t c X 2 U t o x k + x b b 0 n H 3 R C W c G 5 b R 9 q Z N X D A w 2 c H K n h 6 k o A i x k v P t s 1 x a s T Q e 3 s 1 L H 7 0 w 5 I V 2 U 1 9 7 W w r W 4 + s I U S V G C n q c z O 2 V n X 3 d B 5 / Y Y 8 3 L R n J 0 P 3 w / s T p i Y Z p b Z H m I T u e 8 v 6 + g N h Q x A J V 6 f W 1 D Q c u X S V a s k o A A l 5 p y W u V z v X h O 9 l l n 7 B 6 6 P A X Q d 1 o c v a d 0 P M W q 1 W U S l 3 M S 7 b l J i 2 E 3 o F x 2 E s 0 M h i O v V 9 N G N H z H 4 P 1 X I Z t Y q W S 7 D N F C Z U 7 m N r 4 V 0 j T I o j X e X n O H 4 z N p c Y P k z v 5 D H 4 R u w S C x d u d t S F O 2 d S 1 3 f n w D o u e z i S j y M S K K K 8 8 C 1 U l r / b O m h x d W W 3 E j s 2 7 O C T J 7 R U p m K E S d A W c q 4 w u Z T x e D 0 U o v Z A d k 9 h E k h L V 5 j 6 u v J t 3 u l z Q h + 4 H e V s v Q Z P s v + T O U J 9 l h N P J P d a t I N C g X O v W E 4 d a u K W D h c r H n O Q L x 6 c m W s U m E q l a E y 7 N L E I 5 7 q b a r M + 6 6 k Y + p y Y + a Q 5 L v i D E f N g h W b 2 R T g + x m r l 3 e M 4 y n K 9 Z 3 Q x X L r l L r 8 X 5 J c v k q k b C N R z G A p 8 C 4 3 i F j L N X 6 c 1 Y k C u q S z 5 q w g m J 9 n + O o K R A B K T 5 x B K 2 6 d c a O z Q H W E R b Z z i P I q r r c x h k Y L S 4 o l A w L 8 j e C 4 6 x x 3 n 5 p Z a n y w e N c 4 s 1 w c Q n P w S A k P P w 1 e 2 b u x P 7 w R 3 u W z i E S l H H w V b b p v p R 7 b P J B N a I 7 g u W Z s N K q A + W 0 H 3 g + v 6 9 Z I b K W a z w N D V I g e F m D p 9 6 A P 8 0 N / / d b e x 7 Y Y 7 S N f q g 5 6 Q h e i c B y Z G 2 N z M m m u k 1 f S b 3 L Y q j 4 v R N b N c n a o G 5 f L a F 6 5 m d z X t I X w u O s v v h K t t p Z l d 5 t B c L T G a e c n 6 B h P U l l u M u 6 7 D F 0 7 y f q x D 8 i M I j m 4 j n 9 2 7 K 9 B 7 B t t r U 8 3 v D 8 2 m x + x i N B z + L n z F O 1 a Q 0 i d M 2 b L W D Z r A y O h 5 v l u v o L T 6 F v J L V 4 0 y M M q K / a F B S x f J k c M 7 u 0 K V 8 x r Q d T t z f z 4 6 d m z G M L k L T W N y 0 R k r 9 + u b W 2 t + c 4 d 3 l o f x 2 s I h F D Y v 4 u N 0 g W 0 d O 3 b C B X m a 5 y m u l w A 0 6 k 2 b T H h P W c b e c L 0 n l 1 8 W b 6 4 a l 9 9 Q Q F r k I M G h C z F u f v H 1 v g 0 X + t W 9 0 F r j o z J 6 Q S 6 S G F e x j C x O s V S l 5 v N i c D B p r l E c o 9 / E C E E e 1 2 d l 4 f S b U 1 z E c G K T 7 Q l g a 3 v 3 / g P d 0 H W 9 0 C Y U N V 1 H J + s e L r Q J Z L G U Q D 1 0 h n H H G v y R M X N 8 9 B T 9 9 O u r 5 r M L 1 f f 9 w H 1 A Q a v f H h F k N N I l 3 f x r x O r L W N 1 I o B S z V k f t 1 + C s a 9 k l d M a a s N 9 S h z 9 o 1 k S R R U 1 H i i l d e j V z b 6 C 4 v W G 0 v p j Y G f s s v D k 7 6 N v o 2 L 7 b 3 7 H V t c t 0 c h V v 3 L h L Z d h L 8 N p J r 3 5 9 Y 7 K d / P f 0 T A 3 P H E 8 h E W G d 6 w X W X X X U O j b 1 X 4 M u s o Y 7 2 j R T H 7 j e i 1 u X X x S 0 W + 7 F P y t h 9 V o B T / x h x 2 z z z n l w D 0 M t c 4 0 + 1 V O s f O 9 r N D / q 7 E T v i j 8 1 t T e o 7 m y k m 9 / X R E x S C t F I m 6 l 7 g 2 Z 7 / R W T r W v W t l F p T p J 4 2 r A + b s r N Z P Y K l n 5 3 I a H p F B w X R k B b 4 1 b N G r U c N Z y 2 K 9 a r V m 7 t p c C O k m v h + t f D U 0 d R n O + e X G r H t t 5 r R z 7 Y s J p J a 6 w O i g D b 4 / X 6 k W r + D b x 5 W i T v l + G k 5 M J 9 F N F 4 O 8 a p V W l t q U j F c J W t G 2 Z f x H r h O i o b l 8 w x z b d T g q Z J D e + 2 3 e s n X Q M D b L / 2 D W e g T j r E s t 8 x 5 d V 5 n g t N 0 X H h u o R C P B o z F m M 3 t I + D V Y r 9 8 N a D A C 5 M U 3 C 2 X 0 M 0 6 k F 9 + w 0 0 w u c Q i c c p 2 J a 2 u q e 6 V r R m r V l e O 4 b d i Y H 2 M Q K P i r f + c g 5 X / 6 K K x 7 8 S x p O / f t T Q r M 1 Z + 6 D b d f I 3 N n i w v y u i + V G u Y H Q j 0 h q T 6 v R B O w l u M 3 u M U x J h s 0 / B Q 5 F / A / 7 k W e S y d P / 4 L q h h I q q I m E p J s N o u p D S V f n c h o d l v w F f Q x v Z y i 9 U 5 v k A A m b n X z d y u u p l D t 7 u D g t g 7 p 0 2 M 0 t n G R 8 H s l q W 9 u 6 / E f l C y Q e 2 O 1 v 4 z V p e + i U 1 8 A U s d K 1 Q f 5 F 7 H r R t / S j 9 / 2 9 B Z L 6 3 E d X K 3 a J E s 7 Z J T 5 + G N n 2 u 5 U F 6 T L m + 2 F G d 8 M I x m 5 A y a v E Z Z L 4 c u t 3 E F t W H f P u v P p F B c T B 8 a R 7 n S 5 g 0 7 i b k / b Z S Q U T 0 v J C 8 y T n 0 Z 3 v Q H U C x S S a W f Z c f Q g 9 l a R m X V J s e C Y W V i Z a 2 a J j E j d P N h n W 6 g a 6 0 e F a F w x F w 7 d 3 n e u H f H P p H C 5 O c y 5 I 2 2 s t w j U P 2 0 t e A S J j 5 p N 7 t s a 5 S O A j s E p R f y Z X t u r w z e 9 j b N N 5 n d 1 z k d e B 9 o 7 + 6 6 Q 7 c l 2 N 7 K y k X n i l 2 z M y o J K 6 2 t v b e 7 n x 1 0 E D S o Q d U 5 e g 8 M f o z l u 2 1 v d 5 i Y u Z 6 a x c r d 3 W 7 f e x U m o f t x P K 6 l 6 2 y D M m u 6 w 0 D u P y G 0 9 N f I e H 4 T F 7 O / T g F 6 E 4 X a O m a z L 5 l X v V n D z M R H E U o M U l n Z R Y s q L h C o o 0 Y m b x Q v o r z y i m F I j U M Z B c K X c Q X L V 1 H Y W j X p 8 y C D f r n c s g y i c 3 n 4 X y B Z / Y a p i 2 s R X C h m 6 s y q m v G s i N 2 R 1 m 7 U a R l f 7 Z z d 3 M v o q m N t / a f w N D J k v L 1 P k / S G x 5 C Y 5 H G 2 o 9 r K b r r W q B 8 e 9 n s v K C Q q 5 v N 4 9 0 9 L 2 H 5 Q N s M j 2 p J 7 a G T 3 X M U 9 A m W 0 d a v T u q E 4 Q g T L L N + l G 8 S g f I d 4 b Y b Z b w B M A 7 3 x M L V b h 8 s l W E 3 p Q z p N d 6 D D K m l G t 4 v u x I k 2 2 g y F K H z p 3 p n G z p j H h Y 6 F w 9 p 1 1 U E 2 V z Q a / a B w F x O q w 7 T f d i 1 r J 8 Z 6 / F E j q I J + u / C F E 1 h 7 Z W C H 8 Y X 9 X J n 9 0 B m j u l r V f T f p / J Y r 2 S i v I O 3 9 F t Y z f j x I n T d T a R p N P 2 4 v f w r Z 4 u 5 Z E k 5 + B a V 8 i d r + n Z 1 6 B V J 2 0 D Q 5 / T y / j J i t 0 Q J k + l q 5 b D S 6 P i c m n 4 Q v P G o U Y b V a N j 1 O V W a E S k K S 8 3 6 B Q v W X e y x C r w 1 5 Z N W k u O V S L u a s Y t B e D 0 c G L a O / u x D A p c U A b s 0 9 Q D J B 5 y 1 y E t 6 B 5 / f w j Y t y h e 5 + a + O c g 6 L T a h 4 E b / z F P V z + z 0 V c + M M Q n v q 1 0 8 Z y S t h 3 w H 4 o 1 + q 9 X b 5 O Z u i E G E Y E S w 5 P G T / a l t g + d 7 8 k h T D c e h J E p 8 u 1 t p Y x G q P X k v X O Z 9 l K S 0 r b u X O s E k n 6 3 Q G 7 u r Q z c 3 Q Q i J G S i S j r q 4 4 N Y H W F y q E H g V 1 B E f Q 8 K f d p F F 5 q V n / A 1 s 3 j U 5 b R f D Q w G l 1 / u 6 i t s i y p + 9 G 2 F 9 w y R u O y 2 r b d V l H I b R V N K k i U / h w r C 9 / H 3 1 z / M t Z H n q F F 2 s C J 8 R 8 h 5 L O M v Z o 9 b Q R L i J Q 2 r K v k D Z n N L J u 1 T Z R z a 6 h m b 6 F R u o j 8 6 q q J l x T g a y w q G L X x o N + z j q v L d L f k O v u k E F k X 1 s 1 E A m 4 z g 0 l k v V 9 C q v 4 N J I t f h 7 e 8 x j p L U c q K 2 T Y H g p a e i t f v z y 3 S d f R j M m G z d O 7 k 3 q a T x 7 P j 9 x h r L + D 4 R M q 6 d + E R 8 1 s n 3 3 T C L N 8 P a S H o b p r v h + 6 x y H 6 4 / 6 5 1 7 0 5 + e h B n f y 9 K Q f I g V y g Z G m Q 3 N 3 h H L 4 q 0 j M U S + Y F 8 t W e m h G k 8 j 2 i 0 v D t R I W Y p r 7 5 E h h q C L 2 5 3 w B F c r e m a U n 3 v N q t V m n R t 0 m I 0 E 6 2 g c Q 1 5 n 1 6 W p B O y T M b l I M T 8 c t 3 i C S C f M 4 c M t A f 2 w 8 Z 7 1 L m 9 3 E w X q r M 0 b r 3 P g + a 6 E f a u o N w Y g 5 e M W P N S w 3 c I 0 P y t Z a z f z e H 5 3 3 6 W l q R s 7 i 2 X Q Z r 8 U V C u e / H z O w F 8 / G i V b l Y T N a e B S r W O Q V p y 3 + I / M k 6 4 g y v R 9 l 7 z g 5 E Y S v Q c X N Q b Q d x b t U v 2 4 6 F 1 j K c v 4 l B g E t 7 o U d N e Z / P n b M h J 1 A t 3 k J h 4 j E Q I M j 7 8 C Y L D n 0 S D 9 x H q 5 X k U a z e Q G P k s A r 6 o o b O r w O S u m S E L f p Z n E m I M U 6 3 Q I l V z C C 3 / F w S S F X g 0 / k P B b J Z p F b c Z b 4 w w x q Q 7 W Q s e h 2 / t M h o 1 1 n n q d + h i F h G N B Z F f v 2 d 2 w H U h f u x W T t 1 w z w l g g w 7 4 w 5 9 Q 7 0 I 8 2 M + j k g t 8 / a 9 5 3 9 F Z P P W F J 9 i u s k n A S D E q s 9 e g s l + b u 2 f 4 c / L k W Z R p z Y V d A u U K h k 7 S j S R A 0 g o S D g 8 D W l K Z h V I j p / Y u 1 3 C n p n R C j C S o w Q 8 Y X E 8 m 2 x M L F 5 c 3 M D l + 8 M a r E 8 1 8 w f I l 1 M O P t s f 1 Q a H k i + 2 7 3 Z p Q R B Q d j N B J 4 R B a E y W h 9 j t 3 6 P 9 P G 5 p 5 l D H T r G + e c u 2 v f T 2 m I e 1 G m z 7 K K O 7 V v j + 7 y z Z T I 3 5 w K k c N n E A q 2 m T H k Y m r V 1 F d e A W 3 U 0 + 0 z r S I + P e 6 V 4 J r o Y 6 P / x i H q k U E x 3 7 Z t K l Z v I Z a M w V / c w m 1 A A W K r r A M o V O + C 1 / s t L k m E m m i V J I F I f O x i l J K 6 + U b G A 6 f p s X R / u p 7 7 6 m U u k P 3 Z 5 M u / i C 9 k m A o Q N 7 Q n i X t 8 x c X 1 z A 1 N Y L A / H e R p 3 X R E A h S H z S K R x b S t T b q E + 1 v X u 9 Q m L K U i g G 7 U c u + C X / s L P u h 3 z L + g + G N r 8 8 z Z g v i w l d H E W 5 t / a 0 x s + z 2 J k K x B L u 3 i e U 7 7 c m 6 6 v v B m a M o Z b b g j Y W L 1 D r K f L B z y Q h G i E g 0 N U d S L 4 2 U i P N b 5 B S a y Q / D N 8 B G t w S v E + 6 q 1 k 6 I + H r J q k Q D C h g t 0 4 g p p y d H H + o i u s w r T e L 6 4 n q O k J h B h N b 9 X G 3 p 1 u l h Z Q q 6 3 r 3 O d B i / C 6 q f b t n t W b j C p H e 3 T a 3 + Z t 1 I c F 4 k K 2 q E S W j 9 1 g 2 3 P S 7 a 9 N k r T D r 1 6 b E s n p x u m K E D Z b s r Z M p i k a 7 Y 2 s / 3 C N N + O D L 6 k n m / u / I x x A 9 9 z t z T 9 G 3 4 F O N Q V t Y b Z / u U 3 K G 7 S t c 3 P m K f 5 R T 2 5 6 G d r 0 U r 0 U T 0 D o a C t F j 2 Q Q o a N l G c 6 y a y 3 P Z J m E T T c t O u Y 6 p V J a j K C r a t / + T U O M / x I x 9 O Y m R o 2 Q i T Y L 2 i N g H V J x K m X R t P m v 7 f T U s h k H w G E b o v / t Z E 2 I N A Z b m 4 9 S r j p K / X 8 O R v T + F D / + L w j j A J P i q U w Z E x E 1 N 2 C p M g J b A 1 P w s / j Y q 3 U K Y 5 z r 4 B T + E N 1 D K 3 j F v i a m L D Y M V 3 k F 1 9 w B s H K B R b q G / 8 m M S t U 2 O 5 M 3 L b 6 D c u J T S o a V 2 B W 1 v T E x t s 5 m 0 / u K Z e A i 7 G 1 7 O q m t E n D G O r b n p 3 B c 1 1 M T v L V K f 2 y j p 2 X u e W 0 4 b G j T Q u s l s q V L 4 r e G K g R m s O n 1 y e Q F j z 2 a y F E n F 9 Q a X 8 9 7 o S x i 3 h b / t B 1 8 s v 1 z 1 e X k j h z T k b + L M G 1 J o F D H t / i B u J x 4 w 1 C j N O 8 n v q 5 n P E 3 5 + W f q 9 1 N Z t N y 2 h z u d c M n d R f v s g 4 6 o G j 5 r i L W v Y 2 N e Q i K u Q H N s x o Z w m h Z o 7 I F T o 2 8 F H 2 v e I j M b Y d r 1 O 7 p I z l 9 i n e e / m e B 9 X W K m a 1 W w O u b n 8 K D u + 9 s b 5 l 2 l S 9 b z 2 b X k L i Q s I o / l F m U M L f W d Y u K H v Z O z X Q E 1 K E D g X + 0 t e 1 w W Y d J 3 + b 7 e X f g 5 v X s b m 6 g g U K z + K 9 2 1 j i a 2 1 p A e t 0 8 z q h O m v 8 L j 5 I a 0 s + M H f 2 p j / M A P 9 x m v l D a J b u m E 0 d 4 9 E 6 Y h F p 4 g Y l / z g a H r p 0 G L M P C G j B j W 3 a 6 N N I Q v t y W 8 0 I j I + 1 x 2 r E Q A + D t I g R j u o s A 1 l W m p + N V u y i v z r Y h X E d W L 9 + P n I 3 b G f a j j K M T x d E A 5 + d s I p E A 7 k N l L b J d I Q 3 E D P N V t L C C D 0 7 Z f 3 B K i q + h R 0 F 0 g l N Y x L j d U P T g D Y 3 c 8 a d 8 J h Z A 7 Z x 2 s n H 6 9 H 5 X i y t 3 E Y + 2 P k 0 S d b T V 0 c y O I J k e B S R Q N q 8 + v c C q 1 r L Y z r + D G l I w c 3 0 X s n r i Z x E d I C 8 E H v K f J f S U b v 1 h H c p D U q B E R o l q D S l R z B P m 9 Q 6 s b I V 1 E h g N + M J e W e l 9 Q n Y W N t E C h c R G v 8 C S k e + i u j y n x i 6 7 y d U V m l 6 T I a z L 6 j g u j O N + 0 G 7 / r 7 7 1 8 s 4 / m X g 0 N O H a A 1 l E R u o 0 j R n V p f M e 6 W Q R z m f R 2 5 9 9 3 D I w P R h 4 w I K X t f j c W M o j Y I r g 9 U J M Y R l Z g X U m i P n M 5 o p u / D 3 W A + m c X z k E 8 b V 6 6 s t O i B C 6 b y t 7 Q I G F F S z b A m Y m 6 T o B / c 6 u X K 1 r V f N k m 6 j G V k v k V 7 u g O Z o q d P d O E u d 3 z 1 J 8 y B w 6 9 S J J f r 6 E 5 M 2 y 6 T O 1 D m 6 V 7 2 0 A E 9 o A p F g B p U q m Z h 1 d L R H N y t 1 7 a + 9 j J 8 e 7 s 5 K / p V d X F / f J E 0 S Z J g 2 H a t N P 3 5 6 y 4 f j Q 3 U z e 1 q a u V Y p s I 0 x u n 1 Z L J T s A w G y x W c R j 7 y N W C C K k t P O 1 P g p h I 5 2 u G 3 B j a N + + e h N K s 9 D Z m C W C p U V 8 d K t 2 6 0 4 A k E v 2 M 0 o 0 3 B I M Y k m c s + U i T X W m T R 3 P Q H j p W g w l b + 5 l v 7 d p X m k Y r u 3 E A v 5 Y 0 Y x j E U 0 a B x A L r O C W H x w p 6 8 S S / 8 L c h P / 0 p z r x l y d U P 9 r S E U K y + 3 n T h h B r M y h z h j f G 7 J T w f b D 9 R f v w L l / C I e / 6 G B 7 c b Z 1 d H + 4 7 q H h 9 x b P 7 x x j 2 w 1 f t g W K A T / N d S d 2 G J T m X E J V r R R N A b F Y 0 8 x M s H F F f z e v E y 6 z i o F 6 p S x 7 M b M L 9 z 7 x O O O N e p o d X e D 5 t q O V D F H n y h L J c u 1 2 3 8 g c b M O + G q 0 D s h y 9 t N v G R h b D w y l D S G M F 2 b F O c Y s u a B 7 J 4 T i K 5 Z R h U G 0 6 e f k H s 3 Q B G n j 6 N 8 7 S / Y l Z 1 6 q H w m g 0 G b O o L L o X 7 B a + 2 s I k l + b t B 3 6 s M a j X 5 E 9 Z q b W V J Y y O T 9 r O J O o o Y a u 8 h s s L d g 8 I p x 7 E i f E f m 8 9 C K j K J T G m x 9 a 0 t U J 8 d f w W z v H Y G U X i j t E T J 5 C 6 B k q X U O B 3 K S 6 g V 5 h A Y + q A V Z h M K e B E M a g a K E h Q S K r n i l r d E 5 6 3 y b a w X 5 t k 2 u r 5 0 R T s h g Z q M X X D 5 0 L T d H X O 8 f e c B T h y b h G / j b d S H 2 w k v 8 d p e L 2 g 3 p O D d a U 7 h s A f l c p u O v S C L e u M b H k T O z m P i r B 2 j c y o V Z J b n M X T 4 u P n e D c 0 U q R Q L C G t G S A s b 9 + + Y R I Q r U I K O 7 Q i U k T A y q W H e l k Z y U 9 q W 0 S z D S m N p f C j s W 0 W 5 P m b O l 9 a q 1 u z c O 0 H a Q s c 7 B c Q K j I i j l 5 i J H d M i 6 M O g w N c 8 c H n 1 B 0 g e + r A o T a G K m P o Z N 4 u d q / v J c r g M Z y x A 6 z f B C r L q s z / B + 0 F t L B Z K F G D e h x 3 o D 4 V R z 1 1 B Z G C C D B k z 9 B F x r 7 K z O r N 7 r j I Q V I f V t Q 3 z y J f O W E + w C k L t E M M 2 d 3 b g c d f w x P E 9 5 P E 5 8 9 m F s m 2 i R b 6 y d 6 u u f g L 1 K 8 e p m X 3 T i I T p t p a 9 C A V L t L B 2 5 o I r H C 6 i M R / b L D d X b Z D Q 0 1 t g W + g P m P N s o k H T z J o o b x d R y l b g B L O o p N v 3 d T G d u A B f t Y R I e t S U q d U D i X i c 9 2 D 8 q R N I u 2 j 2 P y A b + Y o 5 v x c 6 l a 6 S I y Z F 3 0 J t 4 y X 4 k o / T 9 b I u W D e 2 l 7 c x 9 w M q B t 8 m z v 6 G 6 3 F Y S B B + U d i V N p d F E k O a L B / f j T k n L K N a o Z N Q C f V q A Z F o B Z X a w A 7 D u D A C 5 T a + 1 U O W G P q 8 + 9 x u m N i H j C W Y c q j p A r 4 N W o Q s R T H B G C q I c M y L q j N g G L D b q h j T r 4 4 / o L A + C u S e i I F X l l c x M j I I T + k S I s P n k V m j b 8 T 7 v v u X t J z J L J 7 4 k q y G l I q l 1 c b G N i 3 c I O u 7 1 / p 1 w h U q K Y L v 3 7 A u 4 y 9 p 3 3 O W E 2 9 + E 5 m G X S X s Y r s 6 h 2 o 9 j 0 q 9 S N e 3 i o 3 c M W w V D u P Q 8 F s Y S c S M Q C V C o 8 h V V n c E 6 o t P O s g v / A z B 4 Y + Z e w U 8 G 6 g 1 7 f C F a O c q J K G x / S K 8 y a f Z K Z r D p i G F p h G a y r p i N z 2 t U P x S Z x 3 W 4 Y 9 5 s F B Z o e B X M d C 8 Q I V R x n a M F i d c w E z g C B L D 0 8 g u X c N K f h C H Z y Z o U d v K V v d d X t n E e K K G Q P 4 a q g w l X P T y X D p 5 x E W y 8 T c o L Z H d D v + u i Y E q p S y K 2 T X c + W k R o c p p V J I 3 M P Q x m 5 0 c D T 1 8 l 6 5 + U D Y v P j C C Q I y x c w + 0 7 R U h 9 0 7 M 6 R J V 7 p O O m R j F C I 2 O k 2 H F s 7 4 Q y o w d o l H + 7 u 6 x Q I g A g s r x K R X f w v q G G r O / M B n w 3 m 4 Z m v j q c + j f U j i c a o 4 a i T F C Y A C b 9 3 6 m X j C n 2 P / b U N 0 f V Z i s E D 4 c 8 v X l v g 0 O J l B l o O p P H C f j s E 0 U t O 1 M G W X f L M a e 0 n o o m 0 S R o t F r Y C D x U G E S x O C C 3 9 / u F r l g W u P V W N 1 r h c Z 4 / 2 J N G V P b X 0 O J u 2 a W R N C f o c K x C + c k T J o Z L p w a c V B Z e w 2 R o T O m b 4 1 V d / o v c 1 G y y o M g s v d K K M 5 F k Z 8 N o J K h 6 z 0 V Q G j 0 P m L D b y A y w 5 j 4 W A z J y T C C y Q V U k 2 t Y S b 2 A j c E X E c s c x U T u 8 8 j O J + h R e F B o T m N m e o y x 4 O 7 4 V n 0 2 N j q A j S I t J f s u s N n e N q x b m L R a 2 r r K b Q T W X 4 K z W k Y 4 m k O 9 s I w H 1 6 7 h 2 j e a m P 3 u A I 5 9 Z B y p L 7 6 z I 0 z C R v V d F l S F n 4 J 5 U N S r V e T X V 2 0 2 r 4 8 w C b t r 1 g k y m S y V r J S s g B I S 1 o 1 T v G I 7 X q a / W A z B X 9 8 w U 4 H q m y 8 b A s i 1 E V w m k r s 0 O H C w h X f q a D G W y m t G L 6 B U a q K w d g f e 2 H l 4 G n l U V 7 6 P 5 O H f Z B 3 I E B Q 8 u U 6 u J e i G 6 u 5 a 2 X 5 w N W 8 v q L 3 d k I C 4 A q g B T J 9 H S x w q W P x + G J F E B G P T 2 l Z L q X g F 8 P s n J v q h W r f 3 1 W 0 0 k 1 m u Z r W m / R 2 q K O T t T H H B H b 9 q o o Z U a G K X Y u i c 8 X F / z e 4 l o e d W B Q f O o u 4 Z N W 0 W r W v 5 R b Z T A 7 f W O x E y 8 w W U H 8 R R n k 9 h 4 0 4 R k X E f 4 k e r S B 5 v I D U d x Y P y K 4 j F w + y f 9 u z + m 2 u v m 8 8 u R m I n k D o U h n 9 o l f f 0 o 3 A / B N 9 W C r W y X G P N S t m r x I a G k 2 h M f g 4 N W s T Y g 3 / f O r o X v n v f Q L L w F 0 j h m 2 j c / Q t a o K u 4 X 3 8 S P / r h M 7 j 0 1 2 k s X 6 l g 4 N e u 4 f Q f 0 K 1 N P D D W u x M P t s 5 h t X g R i 8 V X s V p 5 w 7 y i 4 a B 5 x S L s R 5 O t 2 Y 3 s 6 i J C 0 T g C 0 f 7 C J P j + x 3 / z r / + 4 9 b k n r C a z + 5 B J 8 6 v T l K T Q c R 4 w x 5 q + J K 0 H g 8 L U C V S W v o 3 E + A n 4 k U V p 9 X W z 1 V Z n H N E T L K O + / h 3 E h 6 e o Z Y I o b d 6 D g 0 E y b A g e f 5 r u R Y H B Z A m + + B n 4 m 2 s I J V I s j x 3 K M u 2 M Z V e L e R A K R 0 1 d B d d C 7 A c x p 2 l L D / Q T N K F J y x S O B u C U N z F 7 J Y d m 8 i 4 q C 3 R l m l t I j d v g V Z d 3 8 P i B c X H B j y J 5 4 A w t S i J E 5 R K Z x V r 1 i J n S E 0 + P G 5 o L 6 p e t s s 2 m V e j 6 u Q j 5 o p i K P 4 U y X b N a M I e N v A 2 2 D 4 W u g q Y G w c R h I 4 y a Y N z Q 1 s u 1 J K 1 g F c 5 6 C k 4 2 C E + 8 g t Q M l V F y E 7 7 0 G v z F e 2 g G x n i + 6 N H E Q H U B i J y z 7 j Y V 6 I P 8 a z z e t i T T i S c R q s d M K l n N l 3 4 N D n r g j 9 I N n K 3 S O A z T c q 7 T d d + r 7 M z 4 X 2 Q E t d R T S H m / h U r z t O k j t T l 6 9 z 8 g n L y N 2 s j v o u Q 7 R z V 2 B v X s D b z 9 s 9 9 G / v 4 Q j n 8 y i J k P x T F + d g j b l Q c o 8 B 6 d i m V + 8 1 k z t 3 E w P o u Q f 7 d l T o d n W p 8 0 b E G X 1 u / b 9 U o O D p G 3 J G j K a P b n i 1 0 x V D 9 I y 3 e n K V 1 I C 8 t K 6 H m o m o X c j f m F N U y E 3 k F 4 8 C Q 7 c p x W x U 4 L a d Q r a F T z K K 5 d p g v x Q W S W b r M D 7 Q i 9 m 0 q V 4 C p u U 0 r W 3 3 j A j o n A H 2 F n 0 O 3 Q j k v b D y 4 h k N Z A b 3 + h U W d 0 u w 2 / C C j O C T b n U M m v 4 + 0 X o p g 4 n 8 b a a 2 n 4 R 1 d R 2 6 I 1 d h R s 6 6 / b e l o J e w 9 y x r i j 7 V r X U T Z M 5 j R L 8 P i o 2 O p k W A / p 4 4 m y z f b e Z W c D p c A D B u J R W p Q A H n / 8 a Z S K 7 b E g I R R K m 0 W S 5 e o S h k 7 S N W 0 N a C v 5 U q 0 w P m r M I h W d M o k L W T I N c T i b P 0 V o 5 D N G E S k x d D / 3 C t 0 w K q b W Y P Z M c P c K g N W t P E b p o W g t m Q Z B 9 V 5 e S i N 2 m L F f j 7 4 p F q p m X p / g L 9 x F c P k H 8 E + n U I z + H r z + s M k 4 O o U c r n 0 z h K r v P p 7 9 t S w t 3 x Y t G 5 V w d A Z F e g 1 r J S U a D k 7 l I y l Z 8 U f r l V q t j m D L m i n J N n v l 3 Y M J l B s s P w x W k 8 i V 0 L m 0 Z N J g J H g / C 9 A J J 3 8 P Q d 8 2 / G y Y h E n l W F f O Y z R h N X O L / u s Q m S e E Q l E P T J P r x Y Z U r i M 6 c s 4 I W T d B 3 E x l L 4 U g S 6 v f 5 Z a + 1 3 E r 5 N 9 m 5 / p w 9 R 8 P 4 9 A n m 5 j / a d i s 3 u x G v 6 E C Q f V Q O z r H o D o z f M G g F x H n m 6 g 8 o B s W O g X P 4 F O M J 2 s I x R h v q A 2 K A 5 p 0 O s u M s 0 j n z E Y e u Z V t l L O k n 2 8 N 9 2 t H j O A d G W x g P D 6 F B i 1 W g D G a N + K F p 7 K E 0 O B R + H g P 4 9 2 a K l g F o C 5 T n Y 2 b T w v l D Y 6 Y D J q e L 1 0 s 1 r B c v I x 0 K I L l / O 7 B T u F Q 6 D n 4 Q / Q c K D w K G 8 L 0 K M r 5 r F k G I h 6 p V c q M q 2 q I j T G c 2 D 3 0 a e C 6 2 p 2 K U s M j d a e C M o X t + l / X U f c u 4 q k v Z d G M X T B l i l V q r f R 5 L X M V n n o G g X A c o f Q p 3 F r 8 C e q B / U O O R H g U Q 6 H e T 3 0 k R 7 P 8 J h x l m p t Z 5 O i V j E Z O 0 w 2 v m x k f Q i w a x d y 1 S w c T q I O M B / S C G E n M 0 p 0 i d q E A U 2 6 E S z g n w w q R m L 6 E t V S y A j a j Y 7 O O s k r Z e 9 + D d + h z h k m 0 B 7 n D u E K / p Y Y Z v H f u 6 N V C t 7 s p 4 e Q F h h m t q / j Q 5 v e F s 3 W R 5 n Q C 1 7 + V N g O 5 G n V / 6 v d 7 b 3 u s t r i u m i B l 0 U / R u A L 1 K + c U T z a Q q P 4 F t u q 7 M 3 y C x k X U N p U r G u j l o o 4 N x n d 6 3 K i d V v T l Y 3 + K Y v j 3 2 R f U q k H G n i w 3 4 M k y X k u Y 7 6 y h Y U j V S b G h S K b k i P p D d f C U b 6 O c W Y B / 4 E n K L 6 0 V e T 5 f W 8 B q / j 7 v y / N a C y 4 1 c f V Q 9 A N m z p v 5 T k F o V E p k b g l E D T l 2 U p q K M b u a Z 0 z s p V D t V U B C u V R D O N K O Q S s U 4 u t / y 7 7 2 F / D k b 2 s 2 i J 6 X u w n H a w d x F V P b v S o 0 7 M D 6 s o I a a h F J 6 v l b i A 0 d x 8 K 9 v 0 M u 1 n / Q N x o c o K D Y u H A H F K T Z r Z d b X 9 q I B g c x Q g U 3 f + u G e Y 6 Y 6 U v e j P x m t c F + e C / C t L 6 R N R r O J A 3 6 3 E N u S S e z 6 z l A Q b / D T m l Q E 9 J 9 k Y v A 6 1 1 G K a 5 S 4 N K f M N 8 l K L p e / y Q U + b z P J D K 0 7 X K 9 3 N 5 j X O V 3 L l R U o 2 U V 2 l l L C 2 s N H w 3 e 2 B H U n D x L a a K Y X Y d / c L d f 3 p m U 6 B Q m o Z 8 w d R g q 0 8 b V F b p t G 2 R g + v F 6 y V 0 y c 8 Z Y X z G x X C a V J Z r o f m 4 7 a o 0 N v D J r 4 4 I z o e u o b i e Q r 1 7 j O b L a v J Y M 6 f F F z H W a d C t F K 7 p I 2 2 t s y Q g q / z Q o r i S U v s f G L x h h 0 j k + m p a g 1 6 6 U V j 0 K Z T u d b C b y r F H A 7 o J M M b m s V a 1 c M q u d k 6 m 0 W W s V i v p R 6 b F J q g s J U z F f w c L 1 R V z 6 s w q u / N 0 G n v j 9 K J 7 9 w w k W G k Q 9 d 4 n u K 4 W R 1 t k I k 2 m X a q z 6 i A Z S M L Y P A k l a E 8 e P w b H P 4 1 h o C I e D v a 1 V k b x z P / s q 6 l R E 9 l X t K U w W 5 K M W r V M T 0 x i c P m y m I n k 7 t d o v C m K E k e H 2 s n R 1 i D p a x z v R y 3 L V I 0 8 g G v e g M P c t e x 2 F 0 Z h 0 v o q Z V T Z C m 6 r Y 9 U U N D x t F J v M Y S 1 d n B 8 3 C W 6 X v 3 K S r s f l j s 2 7 K l N m a q a B s o x h b 9 + 1 m 6 H 4 M 3 g n V o x N K O Q 9 P T i M 0 e R / 5 z A r S 4 7 s 7 q l f 7 9 P S O / e A + 0 j I d t p n C w Y E A V r x P U Z D 8 9 N c l W H S Z 6 N 7 5 w y H M b 1 1 G h l a i 5 G x j e 3 t l p 1 3 G M 6 D r l q / Y + p 4 / c h G V k c 8 j 7 D 3 F c 7 Q s h 3 V n v F P e p H b V V K K 6 V i 9 r Q 0 9 7 v u g r u J u 4 G O Y h k 5 b X 3 z H H R X v F M Z G A 7 e P V 7 T O I h d e N g p P A N 1 Q P 9 l 2 I H V A r 2 r 3 f / V Q C a 1 s b J v 0 s + I M s t 9 E / Y / b O t 2 / h 7 r d 8 W H i n i C e / F s P T X x m n A p D w 2 P s n p x i n e a 1 b q W l z 0 q w m 6 y o B l s U w P K d x N T s l S k I X C K e o t B + D h z x 2 2 E u F X W m v H X O h 8 x 9 s v 9 l 6 P f y p H 9 O n 7 S 5 S g r K D B 3 L 5 H g W d s U k / i C A S 5 I d Z v s b G D 5 E 6 9 l l s 3 f o W g / 1 f R X X l R 4 j P f B 5 V p R Q 7 4 G R v I j 1 1 A v n c X i u T S H j p Z t j 7 K F Z y g + B 7 2 z 9 F 2 J / G W L R N k H 5 o a 7 z d p E o k f d i 4 / X 0 G / 3 F c e S G J s S d L O P b 4 k 7 r A 0 K G f s j q I u / e h I 4 w x g h r K f g G V 4 K 8 y 7 p B r S + a g W x a K x W n J a l j M X s O V x c d x f v I S J h J n z P 3 s X h o e / O A m + 4 C 3 + N X w v 4 M z + W u o + 5 X O b 5 r k k Z R K N T + L c O o I l U 3 T Z M K a D Z s 6 l x B L 8 b k x p e 1 P D 6 p b b y M 8 9 B Q N g h / 5 8 m X W 7 R x p W c d C 7 k 1 a Q 5 u M O j H w C R M f i Z l 5 E / i j M d T 5 v V w s I j k 4 y H s x 5 t B 8 R 0 J W 9 s H b W U x e i F N J y m N o Y P F i F h t X a G U 9 Q d R S N / D B L z + H B 3 M L m J g c N e W p b q p P X Y L g Z B A a O E M 3 d N u U 5 8 5 D 7 a S 7 + N B s d U Y r K 4 U s u u u z + v P e 9 s 8 R z d 3 H S H w S h c g n z X W i m 2 x c s U r 3 3 P Q 3 q J R M U f w G W j m 5 7 c q o 2 m M + l u M + U d H F L 1 y g 1 t c z G B 0 d N I 0 / C N R 5 B z m 3 n r 2 I 9 L T m g j n I P X i D w e g 5 e J p V x A f i y C z N w Z 9 s P / J E q X Q z I M 3 W 1 / N z S E 8 c R m b + J c R G H 2 N n U z O v X 8 E c i X s o / T w d H y 2 i 3 P / + c h t M W S 1 h F O I J D 0 o l W U a 5 W w 2 6 J e y o s T s 4 / x m 7 P 8 N + A i U o P u m 1 D q p 7 y l F K M w B C v 4 9 S L m f K N I s Y a W W K 1 T K K P u 3 E 6 s G l h S c Q C x X w / B E v t s v 3 a T 1 O 4 O K S H x o f / t K h r 2 O z e g G x 9 A R y i y 8 h P v 1 F k 4 2 N 0 F A 6 d d 7 L I 2 F i L E q r I o X j M P B n r x j m E 1 3 U h q B n g 8 H 4 E F 2 8 T W z m 1 2 h t P I i H 1 E 4 / V g v X k W 3 t l n s s + V H j 2 i l + C c Z i q O R z Z h l 9 t V B A I B J F b n s L K c Z P m s E t u t 1 + a Y v 1 C m H 7 e s J k L Q e f 2 s b M 2 W l z b 5 F O y S R G d h R 4 2 T 4 b H u g 9 G C i j k K X y I C 0 k H A o L I s k 4 r 7 G K T 9 Z T 0 G / q G z c H I F 7 T x N + V u 6 9 g 7 M g T K K + 9 Q 0 E c Y N t o / V q 7 V 0 l R b X r u o t x a 8 x W g W y w k / Z N o + m z / 5 y o r m I z u 3 T B G + I U K l F k O T S 3 6 X m C t g B R R f 6 s V 9 i 6 i 5 j 1 s C F g v L p g n s 1 u i 9 W s C Q 9 f K V R N 4 p 8 f s d C B S l w x Z Q r F k G b f 7 W r l 1 / d L s n U I i 6 1 T I y x J Z p Z D d y O D 2 P 3 j x + F e 1 H u h g q X q 3 w z v h C t Q v n 1 V c 0 0 B s 8 T 8 i P / p V 1 r l h X B m l G 7 R + p 8 L g X L M g b q 6 c Y f u C e G z y I g a i U 6 g V G n h 5 0 e 7 E 8 1 t n / o 5 s + g y 2 y Q C R i k P X O I B g 8 p h l W H o Q 5 a 3 7 t D h K T 0 t 4 t N 6 I 7 z y u P c t d N O p 0 B R 0 J b g W N w D G 6 4 0 F s 5 q 7 R i r A s z 1 E 2 g k F 7 5 m U c S 3 3 U u n O G v j X k y l U k w n T P G T 8 Z l 4 u u m W i n 5 I S T v 4 L Y 8 G m 8 + 4 8 r K C y E c O R T w M j h M S M s D u + v 1 c F 6 W o a Z c V 5 c w X Y 1 h m T S D r e o 7 v X N V x l L W 4 a W x f a 1 n j E c 5 L 0 0 U V a W s 9 1 X t r 9 C k R A W 7 r 6 K q U N n 4 T R V l h V E 9 U E o 7 E V h i 0 J P 4 d f 9 K 6 U C V u v W v R 0 M n 0 T Q Z 1 1 T P 0 L w d T 0 J 3 0 e h F 9 z 7 k R d 2 x z X v F S p Q H S L m e i 8 Q Y 7 n M 1 a t O 9 c y 7 N K 9 y G 6 y N 9 Z F 5 e F d D E N 2 7 G + Z Y 9 n X U Q + d 5 7 i F s 3 n 8 Z x b V L K C y / Z t P u b L w r H J 3 o n r B r X S g L n b / z M G y e Z 3 1 0 W 0 5 8 I E b G q W L 1 7 p p h o I N A 7 e 2 O y 9 p g u 0 q L a B z 7 I w S a 9 3 g e 4 x x q X n c a k T Z j q T g h n B y 7 g f M T l 0 x 2 b b u 4 t C N M z 0 + s o 3 R j g Q 0 I Y D C h z J U X 1 X C c W t l B 9 v 7 b K J f 9 8 C Q e g y 9 x m t b 9 N N / P 8 v 0 8 / L E J h E M V E / e I h p E w 3 S V a M S 1 C 1 C J T S 3 N a y d b S E F L A v G v G t n X 1 G o y d 4 k a Y D J O J F n z 5 v E W E g u v Q d m S K Y 4 q l J g b P F M m s K Q o T 6 8 x z G d 2 a s p S Y c W p y 8 U j j E J V h M k j L I i G j p 1 C 8 Z p 4 i I t f V x G Y h 2 5 f 6 r K E D V 5 G J t t Y i + b G 5 / B Y a 1 Q 0 M j z + O S k 0 T A W T p 3 D 7 S O 1 / l t 0 g T J U 4 0 e U F u J 1 1 E v i c C 4 w h 5 E + b V L U y C s p l 6 q W / 0 7 j V E + A V g 7 o E b F L / / 8 t w 6 u V O Y h P T M k z T x e w N 6 l 6 G 7 o W O J K b u s W g i w E 5 z g K c T G n 6 P 7 e M B H Z B I 2 F c t 3 d p i w e y m G z Y r p X h L s J 7 6 a w O o r 2 l X 1 Y A I l i O k U u w h b r Y f R J U J y L + s I V N 7 G 9 t I d x g x V s 2 V a f D C K c J Q a 2 b l n x v d C / g q W M 9 T s t B I a K 1 n J t S 3 L V O p H a J z 9 d W p c P 6 q 5 W U R G L y B U n a B Q e J A 8 + h F 4 A z b D J 7 0 j K B F h Y h n f M G o O N X L p J h r 5 W 7 x 2 A Y 5 v h O 1 s J X R q D Y Q L m 4 y h t O F l E a X 6 b Y T Y L x X Y t V j q u 0 L R x k n q F s 3 K 9 3 g c R A d G a C a O o h 4 + j G r j r p n R M j Z t 9 6 3 Q + i j l H T X Z 1 l h 3 u r Q u H 3 l D K R r B i h n s p T l C Z O g c L Z x d S V z e v I J a 7 g 7 r b m N y w a c x N l o x u Y v l z R d R L 9 z G 4 N g F 1 O p x X u P j f R V L K c x g 2 V X W P e S g k F l B e P S T p C H d R V r k F e d 1 C r W D m f j z p s x H g e 3 B 9 w k a O s x M 7 9 7 w 7 7 1 A l k m N D b I T 5 M + 7 n d 2 o b C C z 0 v t x / 7 I S / V B v z d w w Z j 0 S I 8 M E z T o u X / I p + M r v m u U J x t K w E / W 7 X k a j d s A u O b G M 3 w m H Z Z u F k T x u d g 7 l P d S Z F c Y 1 d 9 7 Y v b h u P 0 g J K T W t D J 7 2 o 5 P C 1 / O z 9 C E 8 1 K A b c g h 1 / 0 k z E b l a Z d x W p G 7 1 H 8 V 4 7 A x G K v P 4 2 N k h p N d f x 7 H x M 1 j J s B 6 8 / k u x / 4 B C 6 Q j y D L p 9 3 g J 8 8 f N A j Z a T j K 6 4 Q 0 / i U I p Z w x I e k 0 B y k K 9 e M W 1 Q A V q 0 W e c 9 k u N U Q M N 0 K T 1 b F B Q N Z U R Z V y q q y e e p j U k 3 x O B v D m M 4 f L w V z 3 h M w m R r T Q 9 X k 3 s X N g m E S C i L 3 P J 1 2 7 e B F O / H X 1 m e 8 S 5 4 n k l k s B + k r M z Y I N t g r R 3 o 9 t H y e X g f l l 1 d f 5 P X N J E a P 4 E S 4 5 8 g L a s / P M x 6 M d K q 2 M n A E v h m / m 2 + L i K e H K M Q H 2 e 7 a K n I T 4 G g 4 q E g G t s / R m 3 p r 1 D d v G k s t S 8 4 Y u 6 r i Q i r z p s 8 H z i c + J g p 7 1 H x v g V K R N S s 3 c 4 x l / c K d Z r R E v T F N d 1 I A i Z N E 9 V T 1 6 O H W 2 f t h j S 5 N F I v 1 G v u C t a m 8 Y s 7 U Q 9 f M O t y N J j M f u e 5 l T 3 n C I o J T f n U g F q D 4 0 L L V y S A d g Y 6 X S I y g 7 T q M 7 8 3 g / J N u a M H g w J m x U Z V u h t u j k L P e j U C r G k 6 L Z d G M Y h T Z M B P J v T H x N h l z P m j u P T g Z 1 g a O I 5 v v h 7 E r z 9 T w v O H c / B P R X C 7 k k e V L m 7 D N 2 M F R L P i i e i I H 4 G B J w x d t U + D a w n k 5 o i J V R / d o 7 7 9 M g o F r 1 F A C b K J Q 5 f b d V H t G B 5 B h g 8 H R x H w p r B W v G X q u Z X J Y m R o D N p D v F j c o v t Y I m 0 L d C d P G Z d I 9 4 x S W J W + F 9 2 c o R s o Z n k O v 6 t s p e 7 3 K K + t l 5 E a 9 M M f H U V 2 / l U z P i V X V b z S 9 C U Y y z p I p M K 4 d / N V R M N l / v a U 2 f e 8 H j x B S 3 v F 9 J / 6 q b T 2 G i V 0 A d H x D 8 M 3 + h v w j 3 9 h x / M Q H V w + G g l 3 D e 4 + A t 6 X Q E m I 3 G k 1 v c Z c 3 g s M K U l Q E 8 j y J Y t R y T w w G s b O v N h b Z V m Y X q h X b K Z G R L P j K X v h T 0 u w 2 J n N d W r z 3 q 6 a i Y m k / P n u 7 r 6 j A e S a Z g B Q G A J B n 7 m H O 3 5 T j c 7 i z b + 3 O 8 v u C 7 Z T Z c r / 7 o S p L 8 u q r J K x y x X 4 l Z I T k 9 E S 6 q E F u q Y j t M P t J b v W 6 S f X w p j w f B v Z z F k c 9 S c Y m 3 w W k U i N T F + A p 5 q j s F w 1 k 3 m N F V Z x L Z r o P R o 4 a Z j K / N a g 4 P q H r A C x L v X A M f h o C b z I 0 8 1 j H W p 5 N n I J e j i D u y P R T P w Z Y 5 2 i G g v y 0 2 U r X c V A o o b b 2 3 M I J Q 8 b I Z H A y f t w B 6 8 l Q E 9 / / k n c + n v L O + 6 u S B J 2 t V 8 r t P 3 O L Q S H P m I E u + w Z g y / 1 H I L + 4 k 4 / 1 B l T z m f 8 K O e L O D I V g t N M q E G 8 j + I g H 3 k g j w Z j 6 U i 4 Q v f O g + L W f Q o 6 r S n P E U x 7 O 6 B r t i p 7 9 8 M 4 C O R 6 v m e B 0 u N P 1 A H 7 7 Q d x c L g a i Z Q 2 T F Y n c 1 t X p L r 2 Y z T j z 9 J q K e B U p q h N A B F e 6 D d x t + F Y l 0 + / y 5 L t h 0 o 9 D Z J S F 7 W O W L g a z L i W r J t q K k b w B J L m N w / r U 6 3 Y a 1 R f C f f T X z 6 J c O 4 k T + 9 N X n c A l Y 2 x 7 x 3 Q b Q x j r 7 y B B 7 X H r S D x n 9 w n Q U y p V 7 5 q Z 4 N s 5 4 + Y d + G j 3 q + j s u b A k z 6 N U j i E Z o i u Y i X E V w x O + A w D 0 Q + j s H o F z e x r p L G 1 g m I s u W K q i r 5 r 4 D i A N Q T S 2 v v B D m n I c 9 C j O H 3 e G o P z T Z Q y d C W j M 6 w s r V r h L p z c D c Y j 9 7 G 0 v E a r O s u 4 5 h Y G p h i 3 e C Y w k 3 z O Z B R l / V T v i s N 6 8 1 0 D w G q X B u b 9 3 v Y + e i 5 t t M 2 C M r E O 3 V 2 5 3 b q 2 V L Y C l 3 n w o h E + 7 Y X u 8 z Z x Z J i K B y F E B 0 8 b 7 0 Z 8 V K E i 8 l T v w B s e R z h 1 l G 2 j c I U f o 0 A + a d q l 8 g S 1 r x M z s Q 9 T K M u 4 n / 9 Z 6 8 j B o W l d 3 r V 1 O z D 2 K F h f 3 m I F b R b m / U K d a G c + 2 G D R a F 8 e M w 1 l m x N T 7 Z 1 R u 9 F P k A Q 9 + y i U t p M d D e P w 9 T B U G 0 O o b / 3 c Z L n C A W r 1 M o P y 5 e 8 i 6 N 2 i W + v Q 9 X i D j G X L 8 U d s x r F G V 0 V 1 N y l Y 4 y 6 p P U E E j s 7 i l T / f v X + b m 2 K 1 c w h 3 w 3 X 3 R h M U G N K A E R U a Z F j N M F B m 0 S l r d r n G X h R w B 7 B d n T f n r + f s X L 3 P H V m i S 8 R 4 4 + h X + X v I z I r Q Y z 5 J S D I z 3 S v S 0 7 i L Q 5 + G J 0 Z 3 K H v V 1 J c 3 M 9 e L P C o / Q h f N 8 T F u k w D w W r 9 z m x Z u m 7 / 7 U K k m W K c x F D d n j X v k C 6 b g T 5 x E I H k G S 9 s p j A y n y c A z S I 0 e w f r 2 b e O 1 q E 9 L 2 3 Y T F L u / h 3 W r z Q w H 0 k H Z w W O / 5 u D N b 1 2 j p Q + i W s z T m t R o Z S X I d k M W P R B c G B 2 x K 4 s D o 5 9 H L J z F s e G W A m o p y 0 o t x v p X U V n 5 E Z r b L z H 2 m 6 Z L y D o F 6 B b m 7 A 6 + Q q d V c o 9 1 Y t i M s c E I l Z I 9 j w K v i L C x 2 W N W a Q + I W Q r F C o b H 7 d P O 9 8 N B G F h Q J 4 v w p p G 8 x g z C U Z C M l i 5 c p x 9 v L c S j Q j M A N F d N E K O 4 G k l w X Z 1 e 8 A 1 9 0 m r 1 W h z N 8 E l E p n 4 V d e 8 o B Y c d m 3 6 W G r G M a m H e a G w p F H W I O 3 m 3 n Q m r 4 t S H j i P e O L q j K M y 6 L a M A L F 1 c y + f i t f t W 2 E 6 N W m H z D q X o o k R Q 0 z Z W W T 2 9 k W 1 Q H M R m l I q K D Z s 7 r t 4 n T 1 Y R D / 4 U + c E / N J r b h U 0 6 2 H E 6 L S / Q N W J Q T y C F + M j R F l M r r q n y P F q j 7 V e Q z 2 t O X I M x 1 F u 0 V A s M k s 4 Y R R O I T 5 C 1 N J 6 U R X j i V 6 0 l Y J H q 5 7 k H S 2 b F b Y N W U 5 u i Z h m 7 + j w a L P W w 7 I q x 4 J q H m K / e w G L B 7 t 8 g J S p r J F c 8 M Z B A q H A C i 3 f f M P M x c z m b M B G M d 1 G z A m M 9 A G v 1 b z F e 4 g 1 Z A a + l s f q B 9 f Z S + X i S T y M 4 + i l E I x L K G q p O F P F U 0 l w v m L 6 S W 8 1 r 3 G O d i A X a e 0 7 M 5 V 9 s f T o Y T O 2 G B p P I F x T w 9 h c C a S h V I B b V T q G 9 m V y N c t H J w I K u d R s h Y h q r p E 5 s m V w x o l w 9 u R c W H i Q m z p B e D x c o W x + b w n Z h 6 k J i 9 4 q d T P D N t t o d R t V m z Q P T 8 1 j 5 b m I i P b A M Z q 2 L C C 5 N a l x N N q l c p h U t 6 R m z r 9 M 3 f 8 t 0 u A u V 6 7 o 2 q t P 0 L + X x 6 l / c N m 1 0 R + 9 N I Y Q 7 n i a o L s X W k x 3 p + l s h 2 N h A U n u + 7 S Y j A r E o a + v B 4 o b d d 2 E 0 0 c C g 7 5 v I + b 5 s 7 q l k h e o g C y J 3 3 N X G U i I 6 J g t r Z o t U I 2 a u Y z O b N 7 / V 8 i t o + G y m V m N P G u c r O 2 O G S d U v W j J i X F i t Z y u + Y 4 R B A r m y s o 4 J b a n d r C M 9 M s Z r q A h 8 R + n G x W h Z 2 A e 1 D f j i p 0 2 d f U j h + O A n D B + o W a K L 8 X J Y b P q Z m 1 h 4 P Y 1 c w Q 5 D 7 F I M 7 I + G T 3 F 6 d c f t q w 7 E E I 6 y v x h X m 4 d K s H / q x X n k N i n U 6 S R K i 3 / P c x l H B Q e M w s 6 u L 6 G W a c e 1 J p H U Q 5 h c H I 7 b L J / 7 / j C I b e e 2 O m K o e C x i 4 p Z O p h T 0 v V i s s j O 0 u M w 2 R u 9 7 h Y / f 2 S g J S S d c 4 b O M a R u h D I 9 e r j A J O s + 4 J O w o y 0 V N Z G Z / I G 4 z v 7 v o L l + w 9 d o 9 N U h M U 1 z 8 K Y + 1 7 9 E J 0 2 n U + F Y T q g M 1 x 8 t n E g Q m y 8 g Y Q y 6 T Z X z 7 u + 4 j D R k d + z D 8 6 Q 8 i N n L O b B y p O s n N 8 9 C f t z v D 0 l F g + U M T I 4 j U p l q a e I f U e 9 C p i F S W p 1 F G v t L e 0 k p j T k 6 L V n c 3 f 4 a 7 u e t m v p n w j P 8 F V K t P i v q G n s E Q B Y 5 9 V W h s 8 L N d M y W o v V I M r n u k u M T s z R 5 a I M + / h g Q t o o Y V l J V T 0 F 7 Z f N M I m q 6 T k h O d 9 J g b z e 5 O T j z D z x V k s k U q 4 5 S I j W T K j + 0 H r 5 n h B L V f / 4 w Q B o f g F O 6 Z e w f 9 I w x R W Y b G z V i u e E b C o v P O P f c E P C X 7 R B c J v o 6 H I j a 2 q j W K m N t + 3 S x k z G 2 7 m V v g + t x 3 U d p 4 1 3 x W f w U S R 2 i h 4 s g t v E h X b 4 R 0 b / N K K E F X d O w 4 g p q U e 0 A c V J g 0 f l i t e 3 B o g I q s d c x A 0 y 7 E g B I i P R D a L t C r I x r V Q 7 N 2 S 7 M l S C d s T N W Z N J D Q u U L 4 M O g 8 3 c s 9 X 0 / V 8 w 1 8 w h C 3 0 z 3 q F M K H o c 5 I R J 2 2 n + X t t D D q 9 P 3 c Q T 1 y R e n n K g V O 1 1 W c G G L p t C n f F 9 C A o u Y F i m 6 0 M H y X R q 0 3 Z J k k 7 G R K T a 7 r g U 5 r p c / + 1 Z / B M / 4 R z W I z x z T w a X x 5 C g p Z E X N r H z D H f / k 8 W 5 h c R J 0 W w F o S M b 9 d z p E r 0 u K w L 2 X t J N B m a Y O E g 7 / p u / E Q + H I i x 0 m h K v I L r 8 P f m D e D u o r Z o s O P m z Y I u k 5 P n 5 B Q 6 X M + z 6 C f 7 U 8 l Q p S N O i 0 d 3 T w t a E w + g 5 B X 8 / q s m 2 n B + 3 t s + 6 y y N D 1 i a G b 4 g 7 S M R Y o m Z v L C u r 2 6 V u N U F b q 7 g V A I 9 7 e 0 x N 6 i q a C p h T p j u P j I c Z Z L S 0 S F p Z / 8 4 R S 8 q Q 8 i P f M c + 8 j e 1 y r h J t 3 4 C I o r 3 z G x k V 7 z h V f 4 o u v 4 P q C x w 4 E o Y 9 6 A b W + P H r a a X k 9 D 0 B 7 f b c I c D J 3 n u 5 / F p N 0 x w 8 M Q T 6 d Y E 8 0 t 0 x h K b 6 E 0 2 p w M 4 1 q t T u v q 5 G 7 C l 9 S G + m I k e + w g M O 5 S l 5 V 2 U e t w Q 3 R P n V c t r K O 0 q s 3 4 N T C p 6 T d S D G R u / s l q h Y + s 4 e r L d q D X n Q z b X f 7 8 t v 1 + d t w K U C i 2 b D Y z C b e W e o i R A x T W p e r l n b h J G 2 B G M n + C b P j 3 D X 0 C W k r L e 4 o G E g Q 7 y 8 Q O m v L N / i Y h I h N L c R g F y e P e p g b Q K f x a O h 5 J m x S 7 l J Y v d o L W i p 8 N P c g m Y n 6 2 X 6 5 r o a B p R H Q Z G S / F K E z l i o 1 V h U p u C U 7 2 s v l s 7 i c r R 9 U g 4 d E g r f p L H S I a q e x o K M e 4 3 L b T T P d p W U V X g a / l r p p 3 F 8 M M T z p x d e V l 1 N Z + x P I 1 H 9 E m U o R i b o v / X T F 8 Z x W 1 x r k C i M Q P m d + j / m F M R T 9 g 7 l l 0 N o w X 8 K j 4 y e 0 Q L k z t 5 s 3 e K p M Q A T o Z 6 F H g M r i L b q F Q 2 Q 8 F z 9 G Y h f H b + 8 A l o G u 1 3 E 4 Q A / o T p x h k 2 6 d O t D i K 9 W o z 8 n 4 C L i 3 / s D q q 4 / X A N q c Z Q z Q 1 R v e Q b j E F K B j S E y p 4 H z K F L N T x D 8 y g c i v R u s p C 5 U t P u 7 i 5 a u k 1 l W K n s 1 6 e 1 i M z F a O Y d 1 l E C m y 2 + D x i I d a d J I n Q p a t k B w 1 9 d I 3 Z m o t 1 l q s p R p 5 I n j c C Y J Q J b y W r Y A X Z W g a 3 T 6 q O J o U O o a l n d 3 k T 2 F 6 8 A k 9 t 3 b i 7 Z f q E 9 a x c K h Z g C q J S I K m 1 7 i d g J q R S 5 f k 0 I Z X 1 5 C n L i 1 Q c 8 W f J n F T E m Z 8 Z P t B M 8 9 S E 3 S P d W E v W w c 0 g h j w P U K z E 9 I P 5 v e p f x p 2 F V z C b e 2 n n p Y m 9 Q o j 3 O Z L 4 M G l r J w / v Q G 4 6 K K j 8 8 x s F R L 7 R E h V P k i 7 5 4 x 1 8 J 8 V K h R A 4 j d P p x 8 3 g r W g 3 G X 0 G 2 9 V Z z B d f f q R U + Q 9 v h v C J E 7 v H D 4 U 9 3 O p q z 4 d Z p n 4 M a d w L u n 0 a i O 2 H f m X v F k R p N L s R y X 7 Q / Y R O w X N N f X j I z h V z 0 f l w N 5 f Q J u v F + 3 Y L 7 n 7 t V 9 L C a l y W p 1 n X K c 3 g J j 3 U Y V U K e N N m 9 b R N s F / L y x u 7 F Y y F L d 8 w d + t W q n c h l 0 V 9 N Q s E P Q i n 6 L 6 o f W T W a D K N x W 0 v C u z D z 5 x x E A v 8 B M 3 D X 2 y 1 3 6 b T x a Q q j 9 9 a r r O d s G x i J y o d W S s p H b d t u e w m Q s 0 5 e O I X E M A k K I a I j H 4 I M e 0 9 x / o 3 / W O M Y + j u l 9 Y M f c o U b I U l G p I I B 0 s o V a J 0 / x h T p X w o 1 W 8 i 3 b K w / j i V m T d l V l g L 2 y s 5 h M I 2 W a O 6 G m V U v Y h q Y 4 z H J A i 0 I i z 7 0 E f C y L 8 9 Z D Z 5 O R J 7 H o d C z + L U 8 K f N d 6 + n Z Q V Z h B I A n Z h X N r d 8 f S f x Y x V r E 4 V 8 D W H / t u E r D S X Y 2 S I e F N f v s j z b / 6 K X Y j Q X E q 6 H 4 e 3 5 A D 7 d W l 7 T j T 0 C Z b X n b n Q z m 9 B p c T q h z i O V 6 I t X j T b a D 2 7 C w o V r a d R I d y p A 5 z m 7 y + M 5 h L k f 0 R 2 7 a Q l A t T G K + v b + E 2 E V C y m L p e v d g e K H Q U k L Z Z b c e Y T 1 E u M Y M + h M N 5 A M b h M b F Z 5 j 6 2 Z n Z 5 P J e + g G l 7 n V Z J U R C z o o J p 9 j W / U g a o o G 2 + E J + P C 9 K / Z e 0 + k m g g + + g U L 5 e W N l J I S K Q 7 S / h g G L 0 / I J M Z E J y l m w + s 9 V g B J A t V N M P D A 0 i m a l Z K y b E U y e 6 6 v P Y W 3 r G i q b 7 5 I u F c Y k Q / A 4 y 4 y p 6 Y J S k U g Y l A U s l V 0 G V 0 z l w W i K L q L X j o m p n 3 y J J z A w M W 3 v T 8 t d L m i x p 6 V d d f 0 l O o E T Z u m I 6 p b N b h v r N T I 1 A u / 2 I f N Z c x t 9 v J + 7 K a Y e M q B + l a K o N f b y 4 8 q m p h j R n a X S l D u p c + X h 1 I r r t P B 2 W M j y D w U 6 / T Q i U b t n 4 / 3 c b q u U r + 3 d d M a F E g + r e S + e m u 7 N + 8 J O z T p n d n f D t Q J C L + H q C R J a m k I W z 3 3 Y Q D c 6 E x b W o t n O F 5 M 5 5 Y x l A h J G 6 P w s S G B c d A u m r t e G I w q C E 5 P 9 B 4 b 7 o Z / 1 7 Y T k Q L b A Q t O O 5 P v z I / 9 T 6 l 3 t F W O o n h 6 z F I C C 0 K q z O k V u k Z A p W X o + M S m h p m F a f w G e x A W j s F y a a d t i U z Z x Z q y K Y C K H W n D U l C / o J y k G 1 V v j P a q Z a G 9 i J e P 2 2 W S R m M w K o c 1 i O l Q 2 0 d H z S N D C i L Z i O J P p L O b o B j L e C G y j E T g E J 3 Q W I e c m h W 8 e 8 Z g e S x o z 9 1 Q d T Z e w 7 F K x i U h w y 9 T J d b 0 z y 2 + Z d 5 P 2 Z l 0 K O R h r p g d j e 4 J 2 r G d l + Y F Z + a p 6 a X F i F R n r J b F g 0 V H X d k J 9 W 6 d y 6 k a W g h / 0 a U c n u e I 2 r j a 7 + k b P I p a M G Q X o 8 p u U S X H 9 B q q l y 2 x H i 7 A t N J r t J F U n l r N U l u x D P e 9 4 P 7 D u t p O 7 l 6 w b L c M O E o N 3 Z s L U M b s t x f 7 Q D F 7 B t T 6 7 Y T t R L 5 s a 1 i i 6 n T 9 W K d P H F x H E K N S K 6 j y X K X S + G 9 + 5 W s u F 2 u P W T y 5 Q 9 j 4 Z l O f o 1 U u o O y H N J v S z v t 2 Q 0 J p y g 0 l U t 9 6 B p 1 m C l 2 3 w O t K I c r z o X u S V F L D l u t Z f n e K m b y 8 u W v q M x P U k E T K Q b 5 3 1 t B Z F 1 k f 0 X y y 3 r a x c M X I M g k o p k x d k M X T M M C G Z T W 0 2 4 0 2 8 r t 7 M s I 4 t 1 4 S / 6 V x B Z a s u 8 f H H T R 3 r 5 U 3 j w j m V L K p N u n 2 + a d I w j E p j n I J S R i T C e 8 b P I z V 6 G F v r G 8 i X 7 5 r + F J 1 1 X 0 M 3 b w S r i x v w l B i D 8 d 5 C e v r D R i A k 2 E 5 x D j G 2 c W u t i E D S z m C R k I 2 O 0 t V s n S + L N P F c D d d f n G U M V 0 K Z 7 q + e z a R p V 6 4 F F X h n 8 9 6 N m 4 s / R X H l R f K y k k K t / m S 7 8 y u X U S / e 3 + E L 8 Z 0 3 f o 6 K Z H d I I E j A z A w J V 4 M R b 8 2 H M J 6 s m x X Q D 4 P X d Z m 6 Y T W c y 8 S 7 S 3 I Z z 2 K v t u i E l l u b h 3 H 1 h L V i 6 h y N d Y R D a T K D b X Q w c d T c W x B r G k Z S I 0 l U N V p M I U H r b L i g 9 u i I i O c U q W F r R b 4 K 5 j x X q K 3 V V H Z r d 9 1 7 u b v 9 I E 0 s y 6 h y S 2 t v I 5 K i C 1 P c Y M d t 0 Q X M G I 2 r m m 8 u b P P / v c r E p b v C M D 2 g U F o z G I 7 C M z i 0 o 8 B U n 4 b X Q d V p b 3 g j c u d W 6 A 5 q 4 i 8 / W / d G 7 V U 2 T W l z K i J d x 1 e t u W K 8 A 3 M Z 6 6 v f 1 G b R Q f c T c h u r K J Y T q N Q o o I U b 1 P J r j D s 2 U P P S 9 W K / + z w 2 Y x n X E q k S + y b 3 D s K N C L W 1 r K B 1 l e V a V f I Z R B M z 1 P o 1 1 A t 2 A F W z z D W 1 K B L c o P B k k N k U g 1 M R F Y u o 8 7 i E 3 9 2 0 R c I u A R u Z G U B 9 f t o e 5 z 3 M c d N 3 G h a w 9 w r 3 0 Y s O F V s w G j f 1 V f N E E + l Q b + I x J A b H b f + z T S 7 N a q X N 1 p V 7 M V f 4 O Y r 1 D f z 4 V g h P T / e O l 7 p h F E z r 8 7 7 Q z T v h M v p B Y A Y X e 8 B d V C e I K c W c h s H 5 u r f 1 I l 8 v t Q h C g p I 5 x I D q Y B H V M A 2 F v d + g 7 Y 5 g h O N I n / x N x g F p 8 3 W H u X g P X W t n H F v r Z W G 3 c n Y / 9 4 L K 0 B Z X y i S 5 l r E B z W E b R r 7 q R w U p 8 1 J c U y t V s f Z K m r F c 1 t S 9 H / R Q E h s L s e N a N F A M I S x l L i L k t z G A 8 h u i V T 7 2 L A J L 3 0 X w 7 f 8 H 6 6 P p T h J Q O w G 1 E 5 r P Z 5 f N W w G W E t F 3 l W E z b Y q 9 W D c p H 9 b X k 3 w S v k A M 4 e H H a A M Y P 5 E r Z W G i k Q a K R c u I v q F P M y 5 9 l c p K c w n F u h S 0 r G b 1 e 0 n u B D y R 0 2 Z 7 A m 3 z v H r 1 m 0 g O U E 6 L K Q T I 1 H u g i r e g u q t v h X r L 7 V L / 8 z / z 2 U 6 d o o K u l F G o 7 e 6 b m d i T O D P 6 C R x P f w h 3 q x l U F r 5 B R U D v Z u 3 7 b J + l u 8 d P N 7 X j f s Z / Y J k a v N V r I H y s 9 U s b 9 z Y 3 8 M m T B x M m Q Y r s o X u b C 4 a R O y q z G 7 0 Z z 0 W 3 + y T T L T d Q c Y G f H e l a O 3 W N + 5 Q P B Y Y J x g h R n u O h 1 j H C x n N M h T X I 2 R J o E c T E E a y b 3 D n V U Z Z L H W O E h F V u l J f R 8 F A I w n 5 2 h m Z D K F j V Z F Z r Q d x 2 u W 6 S T 9 s a K + 3 b o 7 0 q W 8 V q f K 5 c a l v d e n W L z D T E 0 s J Y f X A T l V w A t 1 9 Z x N Y 7 D O j 1 u 7 d A 9 r z D I H 2 S g t j e e a n S C G J u 0 4 P H J + l + h d Q G x l z 5 N 1 E N P k 7 t z r r W M h i o b m N y / W c 4 d 3 w e J 5 M X 4 d 9 8 H b H 8 X Q R G W U d P A P X U 0 y Y J o d q 6 V n w X 4 / C j y p V m 1 n F Z P 0 M r C U d j k 3 U v U u F M G j r G Y n U U C q J T E 5 X V F 6 j 0 G r Q 6 a V o w 7 d X H e 4 i u D P x D 6 c c p J X S j 2 I 5 6 r a 0 Y T X J E p s E / h f R w h N Y 1 i X K 5 v b W a 3 F T 9 7 g 4 H 9 E O u 9 g C Z b A U T R 6 f M u a a f T f 1 t v 2 + X q B B h F 5 w e T X 6 Y b m o B e m o 7 e 8 Z M G j 5 0 S I 9 N Z R 9 l Z z G X v Y F E f Y 0 e z y H c W n 6 B 1 9 7 F Z n U B m 6 X 7 G I 4 M 4 m 7 2 N W R 4 v 7 L T 3 l K M Q Q U G g 5 M Y i Z 0 8 k J v X i X 0 3 a T F Z E m r N / b c F E 8 v 0 L Y J g c C k B c q w J N z 3 c A S U j y A J G 8 N T R 1 j e 3 5 1 e W v 4 / o 1 O e t Z q T w a c a 0 m E P n 9 X c j L d x E R W X l u 4 y B P 0 t m C / A a 6 1 4 K V j j I l P y u K q k O Z n o Q A 1 7 V s E p 3 p V z N s Z w g Q r 6 E u b + Y T g y p 0 f s G B d I V D F / l G t 7 + x m H U / X Q x o T g q h f B I x u z f / d T X 7 A z p t / 9 q E Y H a M J x m H o 4 3 R 6 b k m X S h P H l a Z 0 + C r p Y Y z 4 M P / c G 3 0 V h j 7 F M f R u D 4 5 1 k H u 8 f c 3 A Z w f c W P p w 6 D / j x F N / u f U I x 9 h U J H d z a Q N N 0 g O s m i G 4 b t o P V O n N x y M 9 V 2 0 2 2 Z 1 9 h W W p 7 o B b M r b 7 F g 3 U I j k O b S p k k i Z F s b U q r s n T i U 5 / i b D 2 h 9 d k + U J r m M s k o P J 3 g d B Y 5 K r B O i o V G C h J m G 1 A P a 3 v j W N / 1 4 7 K s 2 G y l B c h d I q v + v L l f p J a j u V q B c G P 4 p X I I e Z O A K o J R M b v 4 F J A b G U Q + d N k M U P m U D 6 y X z B J F C v q W c W a 5 r I f W A u b c f B H B h 2 n p G / e D y a y d 6 y p 8 6 w B J P A T 4 1 S k u Y D F M Z L e 4 G d 7 u h G 7 g E t 5 Z A u 4 z K B 9 a 0 G 3 Z i l z A J q p A q r e t M 2 S 3 h E 2 9 H p 3 7 J d i 5 J Z 4 j D 3 0 x c w Z c C e J 1 r m I P Q 9 f p s t D E h A q k N i Z n P m v a 4 u 6 F q b E j 3 M R z D s u m d m + M i p h h y P v O O S Y 6 E Q z G U m 1 u o V D c R a C 6 h u v W u E S Z B 5 7 r C p B k K b / + g D i c 6 j 2 e / X M a z v 5 r F s 7 + V Q 2 V N U 5 L 8 K G w X U S k y X v C X 6 M o o Q e E 3 w j R + j g x 3 8 h A y H z y J g V + / h t i v v Y 7 E 5 3 9 O I e T 5 U / 8 d a h N f R G 7 h N V S 2 L i E S L m E 6 b T v u b S r m j W y d V u M s 6 + 5 B e O U / S g f Y N r E 9 O 0 I j 6 8 9 + M 8 w r G k r A d J y 0 E C 2 r 2 T m U t H B z 8 H E z S T Z H o V H 7 R W 9 Z E Y 9 P 2 5 Z R y O j q a Q a 4 a C v r 5 N J A t H W 8 M / D V r p j v Q o 1 K U b M u A q 0 9 8 q S M v K Y s 2 x e G a V m + B K m X M O l 3 v b Q C 3 P a R d Q U l T K q 3 e E p 1 L N b 3 u m G 6 l 2 F u C p O z 9 b p p o y D L G h r 5 q E m 4 u B D d t G Z T E 2 l 3 w H o Z / m V d f 3 L L j y c p T F a 1 9 o b k o l u Y B N / / / X / 6 t 3 + s F K p l Z p s h M 7 O + W X E e t J a l B V t J n d v p E t m O E k x n k B j u b / p s X Q z 5 3 z Y g N u W 3 G i v o s 5 4 e I e E 1 x 3 W t i i T R z I C r S V L Y e x p B M x 0 r b W K v V V 3 1 m y E 2 m d y 9 t 4 i j N t S 2 3 o Y / N m P G P y z B J I Q q k u e p f F 6 n G 6 p M J U b 0 p I n q x m V a j S I G B 0 6 i k Z l n X H C c 5 z U R i T F u q j V R b m x g K X 8 Z y e C U u e f q a 0 k 8 8 9 V p u j h p 4 y b p k Z t H n w t h 6 W Y e x d w G 5 t + h 6 0 Z f / O w v z W D 8 i R D G T g 4 g l o 7 i 7 r Z l v O m h b V q k M h 1 G R m P 1 M J r J k 2 S A P C 1 y k 6 7 K K d S z V 8 w g 6 7 H h O u 5 u + L G Q 8 e L o z B h i 9 / 9 n V I / + n 1 i C B m 8 l P F J o E i D L 8 H a 4 w i 6 P 0 b u r b M S k s S h j r v B Z + O q r a D D u i M Q Z z B d u o Z a Z g y e k l L b N r C n W U q K h k r 2 k C e W o 0 4 X W r O 6 m k 2 U X r S I U j d K t X q L L t c F y l h H w 5 O F x V k 3 / V X I 8 t y 7 6 2 u S N o X k L J p X O s j v R e c 7 8 j d u I j 0 Y Q j L o K s y W U 7 K / V / B p C A b u O b y B k t 5 t W o s n w E n 9 P D E 2 h 1 o q z F K v X 6 S J r T M 0 b n j A i 4 m y 9 C a e 8 A W / E L s 6 0 v G / 5 q u r 4 c J x 0 F k + o P n q J j u Q u c 5 5 7 f i 9 h E n z / t / / x 3 / y x C C c O 1 V R 4 F e C e r H c F 3 6 4 2 d q F z b O H t 2 M W F E U R C D b P a 0 l b M J Y b 7 e y c M o 1 N w N J N B 9 9 Q T 6 i L 0 5 2 v 0 z / V d 1 7 t C K O u g u 6 0 X b z L o T u + U K 2 a S c L k C 6 6 W Q a k y l 3 i R T 1 T P w h e y T 2 m 0 5 G q O Q 1 b V 1 d P K z 8 N e X E E m N o b j 4 Q / g H n o a H z A F 2 l h a o G W h v N s Z i 1 Z X v I M B 7 b j q M P V j n I N 3 B 9 c v A y G O 2 n X W 6 b 8 p o l 8 o + H L 4 Q w f U f s e P I U O c / c 8 q W 4 4 L X 3 l 3 3 4 t D Q H N t j N 4 o M M p 5 J h W f g h I Z R z 1 2 m J d P G n G x T a R 6 N k H 3 A 8 v H R J q / z m W t n G J M F l r + D a u y U c W 1 M M k a 0 a N F e / e Y y r W i q 7 4 Z x 1 H e M U / X 4 l 2 h q g P F D m s K r J R K M + b R h S W E W 9 a 2 X T G y o D G m 9 s k 2 N T t q F J h C K T 8 I X H u N 5 A / A E h v g b f d H I K c O s g d g k y 6 A w B s a A 4 h 0 4 p I W X 8 Y 2 3 v k x 6 3 q a b 1 k B i e I J 9 G 4 D 2 w o t E f Q j z 5 S X t / d 4 8 a o U 7 8 D X X + D v 7 2 b O E e y 9 H k F u n t S 9 U k V 0 p I 7 t c N L M x 1 k t r 7 I O S c f f s 8 3 9 t v 4 r + m t h b K V N Z 5 N 5 B f H C a 3 6 m U Y o M I R A f J 3 x V 6 N k F + H 6 J 1 n b B 0 I d + I d l L 8 P m 8 A P 7 + j W e O i o 3 4 T T 9 K r k T V i 2 Z o c 7 R i e b v N 7 N z y 5 z G a T 9 G d l q F R E c K O + 7 W d 1 j E p 2 m b k T N i 7 S 5 o j S Y m 2 B c 7 + 7 v 6 s M N V T f 5 f p 1 a y X B W h w J g Y S B w q f O 3 / 4 5 f A M f Y 3 m 6 X q b b 7 g Q r N 7 J a K Z H g d B M 9 2 u f c K g H d x 8 R 7 L Y E i W 9 G 9 C / J Y E d X t a w i m 5 V d r C k q A L t g a X Z U 5 h O n u Z G e / j f D E 5 6 h / W g y p + r A s n z N n H v C m j V v E g L t o w M 9 6 V K n 2 W h C u f N 3 B h T + K t t o r W j b N j k r V s o O 3 / l O J 7 X b w 5 B / u n t R 5 d y u E u 1 T k 5 6 Z f R z o 6 g Y 0 i g 2 S 2 M U H G r E e O I V C / h 2 Z Y S 7 r Z J u c m G v 5 T R h j c J M 9 b 8 0 F s F j z 4 p a l b J E 4 e T d M + 1 l s x B x n M P U 9 Z P V J Q j d q Z d V B Z + n t E p n + D b l c F j e 1 X 4 R 3 4 C I 8 2 k a s t Y y h u N 1 C R e 6 0 2 y 7 I 3 q V w a V Q r V 0 B n k y v c R D 5 0 i o 7 X o U a T l i p w 3 / S e l p v s 2 q W x i q S h j s h Y t W Z b L B 4 Z G v E x 9 o 2 P i C f W 3 d n 5 S J k / 7 P z S C x 3 D z t U W U 7 9 O l T F W g x 2 J 5 H f p o T Y U T d A v N H / v E V O D h M F t Y a + 4 + r W c z v I 3 o k B c T p 8 a x f r + I 4 x 8 c p + C w R r w 3 / + N n e S p 2 s 0 3 N f N H 4 q N w 7 / S r 0 e g a a C 4 U h J i m h h l k X y V o D a z G s R u N X c y 8 d 7 4 S u o Q p D Y P M 1 e O i u y B / w e P m q M + g O H g U S D N K D g 2 x I O 6 b q L s O F t X J W w w g h 7 y K q m D F Z Q A 1 M u t e 6 d T w I 3 A 5 T B 1 c 2 X m d Z D c Q m n k c t N 2 u m v c h C S L u J a N p h y V g C d r y / q c 0 O y 9 S W 9 + B J t H c H U v 3 s k 8 f F q K w n 3 Z w q X Q l / 4 g z e + c s G P v D P p w y h C u U r i A b p s t U a i I Y r K G X z u P y N J B 7 7 g 9 0 j / i / c s O 7 e 4 4 f f R i w 4 h P X 8 H Y w V t x E f + x Q r L y t X N X u 1 G 7 e L D B 5 n H J P P y q W 2 s Y Q Y 0 y 3 j C 8 l v o T n 5 K b q F c a M U p F S k g N w Z C m J + 4 8 6 z f c t 0 H w 8 N H T H 7 P G j D l k r D a m r j p b T g 9 v 9 2 4 V 3 E A m f h b L 9 F t 5 n a P p x E s b q O s H / G 1 E n X B J r L K N f t k z e k 6 U V v h 8 o h N X r I r K u y X o o U r f i A / a H + M 3 1 p 4 y V 5 G L q f E i l q U 5 L t 1 F K Q 2 Y u z C H i r m H q s Z d n Z Z r P k h K 5 3 L l 9 h P 9 l y t T O t 2 l u V 9 L a g L c 2 M q 2 9 W G / D e r Z j O L m 9 p Y P N B B m v z q 1 i 8 t Y r x y I c Q P 7 O I I 0 8 f x o 9 v h / D Z s 1 p x b Q 2 F N t + R y 8 p q 8 r o O 3 m V d 5 A J q Y F 9 8 4 b b B W D m l z V 0 C S g z F Q H K d N N q s R 8 q o 8 e o I 1 7 I E 1 1 9 F r P p 9 B D J v o U Y N W k + c R J 1 a r R 4 / D i d G R k q c R y M q 0 6 / p K S R Y a Q W + 7 a s I Z t 6 A P 3 8 D U d / b C G q T k D K r F B 4 3 l R N B J C h W c M j c 9 N F 9 E b v N s r R F s z y H o G c d 0 f Q g X V C 6 o Q G N q T D 4 9 R X h o V Z F 5 T 7 d B r p W 9 O P 1 4 D Z v f Q t O Y Y G a b Z n H a A a a N e S q I 2 w w O y S k V a g k C J u r + 5 o 4 z d y 3 5 T J Q K d Q r O X Z w j h y S 5 r m W 2 a w G l u 9 s / X R t w K g t q c r b K 9 j K B D B 5 x k 6 l I a v z f M Z S Z K 5 S d p k d + w 5 W 5 0 Y w / t j u 8 T j F Q n 5 v A 6 O p V Z N R d O j j B 0 u r t A L P G c 3 r b W z x v 4 Q 5 V / e u V R k b k N m q j A 2 M 9 8 B 6 n x h p 4 A 5 d v 1 u V 0 z h X + A + o p c h A s u 4 t J l Z t 1 C 6 h V N v E / e 3 X w J Y g V A 2 g 2 k j S 3 a I L u / U u E g M j V H t Z W v L b d O P 0 d P 0 G 2 6 + N N P U Y U D J 2 k K 4 b 3 T 3 V w a d N x X h v V V K M R J n l x 6 i 5 j 6 E T 3 + u 5 a / B H B 3 h 7 O 6 Y n u h q + 0 p 8 I y p e + 5 6 p X 2 M 4 0 P + u B e j e Q Y F x Z K G n H o w D u v F D G q U 8 O 8 S Z W E e m Y s R 6 y v j X y C h l a s E 8 j s U 9 2 V P / w Z u Y 8 T 9 C u P l Z S R H M a V Y d w h A q H f 6 n R F E a P j u L k s 8 e N q 1 7 I F D D 3 P c a M a / c x f i Z h + E 7 T l 4 w S N 4 8 M 4 j t D C F l r 8 a k s q q y 4 b b M 8 A i W 1 e E 7 l G j y F 9 d m m b + l 7 C A 7 R j e K F j e 0 6 i i O / j m a w 7 a I E 1 1 9 C Z G Q V t b k s i j N f 4 x H X A F p m K 5 b r 1 H x e H B 7 c 3 3 q o I z o t j J + C F v G 8 B W + K w l c u 0 9 x T m K a 0 g 2 f U P P q z W l h G c X v d L K G m 2 j E N 1 U C m i C r C W Q t q g 8 W d d 9 L 5 0 n d v o b E 5 Q u a h M 0 7 o A Q M m m 2 c 6 g Q K D M l v g o Z A O o u 7 L I n W 6 z H i H m p r N c l 1 K W S + t 7 f G G R w 3 R z I + K y s 0 9 y C B K w 9 O F u v s m Y 4 N 4 F N P n D 1 H 4 b W a I V W t B k 3 S b e P U / z + K p 3 2 z v K 6 h 6 f v 8 6 h X D g A c b T W V T o I l X o t h 0 i P f x H / j t a T P I c X b H g 8 I d N W R L g 7 Y 1 V J E O M 8 w a O I b N C B Z O 2 G 4 n w d v j e N W l u 4 E t D / x + U x v 8 F 7 2 o t s 1 E A V I R z u V e N F R b O j 1 4 w y 9 T N z B T / G q 0 L F Y G 5 C T C f e 4 u u c B Z T 8 T H E B s + j s H E d N c Z X y e E B l K k A H Q b s L t S G W i O D w X Q K O b P F B d 1 u 3 s 9 k d f P v G D o g 9 h T v W 6 I w L 9 A K H + f v P p S z i m e 1 z U A A 5 R o F u D a I 9 F A a V + 5 9 h y 5 0 F D M s N 5 K Y w d t f n 8 D 5 r 1 B g q d Q 1 D c l V a t a d Z X + S 1 q q 0 t m L W b A w J l q y x 9 k 5 X P + i z U Z D G g l l F a B 5 7 I 2 H j l c Y 1 V p 1 J W 3 9 I G V G N W + V x 5 W 9 1 T h 1 P / E 4 a I c Z 6 a D 2 A Q A K k c 2 W 5 Z E k F 8 b P K 0 P 7 v M b r 4 2 U 3 y V T G 3 q c W R h j l 1 s r R F v b i O W P 3 b d F k Z B y z U U D v 6 N d N B / a A b v X A 9 i M + c 3 n 9 U W U G e G i f T a L / T M q q x r I C m 7 9 M v Q 8 r 3 L W Q b F G j + H o / b g U Y R U t Z E o 9 7 y t Q V l X j Q W p X R p f j u L K 9 9 e R r g + j V r y D s 5 + + g g 7 o I 5 Q 8 w H q 9 P c N t 7 Q g g b H T / M X 4 u g u w M U / t / U o G w c o M T 2 2 i G r m H 6 d N 3 M D h U R 3 j 6 t 0 h A m n L e 3 x L P u j p i W l 1 9 k T H S 4 1 / T Q 7 z J s K 3 y 1 H n G 4 h N b c 6 9 i 5 e 4 4 z n y y L V D b J T / e m P P h z B Q D f z 1 U W b J K T X B u 9 X V U z v w r l t v A A m O J E 8 O P o V K T G 9 e g C 0 j 3 k d p b n 5 u V V S R G R t l u u j 6 h h H F R X r g R N B t k f n 7 8 P 6 C Y / G c 7 / T W b d d e E W R y W W z L y a S w v P M B I M g s f P Q o J Q q W a x 2 r x J u t S x W A k a Z o S D 5 6 D w + P J F G M D 9 l U l + w C F b J Y e 6 V n T P v V J N F o 3 q 2 3 F + M b d 5 H m + x j x K m W U E B 5 4 1 N F M / u c y 3 t E A r M H n I 9 H s 4 W M Z d x r D l 6 B i 2 8 k c w E L d L J w Y q g 7 j 1 n S Q + 9 X 8 c p X t n X V x d L z p l a E 2 C 5 B M 6 Y + Z c W U m e Y N q g 8 / T S 8 7 N c S H D 0 5 A 8 v Y 2 4 9 M 1 g x d 7 m Q N 8 f V S C k G d y e p z a 0 i I j 4 r i B f / d g M B j G D m 0 y U M T 8 v 7 0 A p s + 3 h Z K S n X M N S 2 3 0 E o R L 7 0 n D Z 1 8 f 3 b / + n f / r E K 0 E t E M g F p O I W y 9 x z 1 + B k 4 q c c M Q 3 d D F e 8 E q 4 b B 6 N 7 z O m H S 6 B 2 C a S 2 L 3 A C r + X k A o d p F 1 P y P 8 z g Z h w F w H S l T U T E w T z C E k 5 a S c C 3 d W c a 9 b / u x e r 2 E 8 1 8 c w M Q z Q Y y f G q Z p j 1 I b L c A p b S L A W E 6 E s / d T x 0 h b y b 2 0 9 1 b w G U 3 H 6 K s P Y / z J A M Y v B D B 8 N I F r P 3 S Q u f d B r L z r 4 M E V p Z L L i K a 0 4 N H W Z H N p G z f + p o Y z v + M z 1 s p m G K 0 G z 2 w y z m g 9 f r + 8 W U B k O M V r 3 S l N w M / v W T d m Y m C N W l 7 W 0 m K s t o J K 4 l l T X 7 8 v j 8 z C y 3 S a k 4 h F H Q o W 6 U C m 0 l i Q J u P W q m S E 0 h U q v Q F D + 8 M j X t x e 9 V L o 0 u y H O h 4 U G f 9 4 h x j H 1 Z A O T d K 9 T G I 6 m m Z s + 6 R p d y y e o B c w i l r m E h y 6 0 F J 2 G v w r V B n H m S 2 L q b S 8 w 6 a 9 1 c 1 3 y T B T d J + G z f 2 c j V c Q H x p m m X K 1 g i i v v Y x G g K 4 S W V A I R S J k W s a i n r i h t + v u 2 V i O T m N 4 E / n M u 6 h 7 p 7 D R b C 2 t 8 F b 4 s q 7 q 0 o s + n P 3 s N I 1 D k D G V l L 3 1 T l T v 9 Y 1 t 4 6 X 4 q f g E y z / k F T F 5 6 y V o y z Y J L S 8 0 y l D L Z 1 S G v p u Y R z z F u p l E C P u u W i y y v Q 2 8 u x 7 H e K y G Q 8 8 M Y / B E D X d f W 8 L y y z G s L b + M k W M z p i y N y 4 o u o k N D C y A j H z D 3 k 1 X 0 l I p 5 1 s V K n J 3 w q A w d z S i 1 s i r b D 7 Z g 1 1 c H Y w C a T m / / 8 1 3 Y 6 9 R o 6 1 f z z c x h U 1 n a 2 j h 4 / 9 + h e v i f G 7 e n d P / P E Z 7 5 P c m R J Y a u o q C V s k X c + j u W N b m A M x 8 7 b L S N m E 0 Z I 1 f 4 I 6 E K q v U 4 2 y K L o c 6 w w W Y o E k a l p H l q N g g 3 A S j b 6 / P x 2 q a O a X m D k j M K X r + O w Z m v m n h i 9 s 1 l F G Y T 1 L 6 a 0 U D m S M / h / O e O m H E Y W Q P R z z x 6 l H X N b m 4 g o t 2 J W O c 7 r 9 z H z J M T 1 O D t p M Q L N + m v e + o 4 P 3 O R 7 l C W D J x G r r K B x 5 N V b K 3 T A t L 1 8 f i C S E x 9 A I 1 a G X k e q 4 T n E f G f Z r 1 k 2 c k I b K / u q 3 3 D C 1 m 2 I T K C V + 9 R Q 5 J M n x j 6 j 9 i O f Z n 9 w T i u 2 t 4 b c C R 9 C s W S l J N 1 g c R 8 I f 8 q z x k m k 4 Z o L Q t 0 B 6 2 V 0 H 2 i P s b I Z H z E J m g J x 8 m 0 1 v J q H w l v g F a Z 1 z e L F 8 1 e 8 V p 3 R K e J A n o N 6 U M a S N 3 i N f b B C U 5 x D d X 8 A o K J a b p g S V z R s g 7 y W i / 4 v Q F s / d 1 j e O I P o u w X O w G 6 n n u b n k m I 1 v Q E F h d X k f O O 4 P g A + b M l P J 2 w C p c 8 o P K 7 + F e / d c L E P z x H i Q 3 N a n f P r z O 8 y J Q 8 G K K B M M / j I o 8 s 3 d n A 1 r v D c L y 3 8 e T v H E c 9 y z Y 0 S c v o B X O N Y j X B k 8 t t N 9 3 9 4 p T 2 0 + R D u U V m 4 / Y e F X b R L V C C d n / R h h U P g 8 y u I G u l R n W 6 k 7 7 a N r w b r y F w 9 G P I r s 4 j k H R d N m t F L / 5 Z l p 8 8 u P A H i v E s A Y w w i a F Z l s q M h I t k s i r d J G r X u h 2 r k t 8 t B t e 0 I Q m R r l V w K c L L B b U u p X 1 y n 6 k f N W D p w d 8 h M v O b h o n k J i q F r 2 3 N 1 G 5 b I 7 p 9 v K / c I b k 7 b l 0 0 W 0 A x X 2 3 r E i 5 + L 4 Y n f + u Q + U 3 Q T j 7 f f r e B 8 d R t p G J L x u W L a d y p U c W p 8 E 0 y y 2 + z P G l R v 9 m w 0 a / Z J s l n z f N x 9 d R A M b H a Y 9 9 V o s c o D 4 8 / j M z i L f x w / i w m / A t 4 7 F A Y 9 0 o X M Z U 8 x L K L N J s L F F o K X 9 Q m T 4 K + C G Z S z y E S a U C 8 V M h n E a M F r j r r Z t z F 5 K o p O E k K w V p 2 F h H v C U N / a W b 3 X a j n L i E w 8 C R p Y 1 P L 6 g d 3 S E E r h N 3 z E 3 G G D u V N X N + y + / J 1 I 8 z 6 j 0 f s 2 r U r f 1 7 H Y 1 + 1 L r Y L Z / N F E p c K M v U k 3 p j 3 4 e m x 9 i p b F 3 6 5 n e z / n f l / o h P 7 3 Y W W h + y g V b Z o 6 b q I u k Y x l 2 a 6 e + l 1 v H g 3 i O c n c 0 Z h u / M P K 8 U q b v 4 X X k t r d v Z z V B p x J c 9 s G w W p K s N U / A c 9 a l N W w y E x 6 y 1 N 3 x e 6 o A t J d s 5 B I K b X y z J 6 W 5 i E e i C N 6 E S R D S j D F z v C 2 1 i t c u f K d T P e M / z U C p 7 6 m p Y z t I i d L x i G N 7 4 t 6 1 z P v I U 8 X S 4 N 5 J a z 9 g H W b t b L W i k q D 7 6 b 2 r M N + i 6 C S H n d 2 v i R C e B V t 2 q 1 h G Z g z J 5 P q 2 W b y x i Q X G x c D H 6 T E I m Q a o f r 7 i l L S e 5 G t V S C V 7 F G y c 7 l c 1 G i a y H E I 4 z v F D 8 R R V q n M i 0 V G 0 E F 0 0 q L F 1 e p A A f h T T 5 H F 7 Z m Z o 5 b l 8 l a Y 9 2 z 7 C z S I t x m L / q R 0 6 5 B s W M m j l 1 y p p D w f 9 + U H c C 0 u X b k y G c x M / 0 R e M o b 5 v h w X E k C u o j r l 9 i W J p I D g 6 g 5 m 7 T y B b q X r A 9 5 w O + n 0 m L 7 w h 5 7 r u Z 2 q r 1 K x 6 v 9 T n E R A b P p i U 2 C S B m r j q X M v P E 6 j C t c v I F A c x G r 2 X s I R M c x Y e i 5 F 0 N h u 9 o 3 s 5 J B c 3 D O t F P K z z A 5 P w e H P 8 Z m M i T J v E o 3 m b R m f Y x V 4 O + q k 1 7 a F F S M H 0 n G z G / d o Y r p N 7 4 k M E Y A e G 1 n v K V j Z o d e n i O F 9 v G T D h w K u j K y E q p g 9 j I m h n 6 I C 7 8 b x G O / 7 s f l 7 3 t x 7 W + 8 2 L j S e r A 1 y / P K C r k W w 6 Q D 2 W C / V 4 N o J F z r u C C L 9 D B o Q u H D I L d I D C G I W L 3 g L O X Z q U m e q 2 c Y N f D W n 6 4 g / / Y 0 z l N r z T B G E v O 6 h P Y k G J R L O G u z R j u G Y 3 H z g D X F B L 7 4 E Q b w S z x P A 7 p y 6 + T u y G d W R p D 3 a Q m T y p G b d 5 K d d n z o 4 6 a O 1 d o S Y m N P s 1 O V x J B 1 U / x X R a V c N I S 3 F s L S R K 6 H j s m y i 7 l M R / K 7 K V u 0 b E G T b 3 9 y 2 3 6 P a E J r B 3 x 0 z w S 1 w a R g a / c R H l I s 2 c T a y l t o F K 4 b J S D m N 4 k Z l h 3 z x X k u g + 2 q L d P e T 7 Q B v n 2 b l p W 0 E 5 z M Z V y + 9 3 0 s l X J o U t G c j E 9 h k H S q r / 8 E 9 e B Z U 1 c p n W i Y d G P c E / J r d k g T h c o q 8 q t 2 i 2 R 9 N 1 a a r r K Y 1 j x c j C 4 e v H T N S A f R Q 2 6 j x o o a c p 1 Z h 3 C w y r 6 Y R i M 4 j A G 2 t 1 i i h x C n O z f 9 M Z w f e w o n W J f D r L 8 2 X w l 4 7 C T b 2 d e 2 c f b T 9 i m V a o 8 E W R Z b d P D E 6 F 6 R N o c 8 3 z E 0 d 9 d S B V v x q o t S t m D c N N G h E y b z x + t U L g l t + 6 k L Z u E m I W V p h o 7 8 T R w b b S B Z / w Z j P j 8 2 S 7 9 C Z R 0 z y / q f + q 1 J u q Y h L K 2 P U r B 8 u P y j W x J k m W o N m k n D W x f P V J 4 N 0 f v + Y A d 2 C F q p a 5 2 K Y A j S s j K C l i K 7 9 1 F H d k O M X 5 n + b 5 H C 3 5 n H b F 7 + s x r 8 I 9 t 4 8 o 8 k Y O z Y E A N p E k t M L 2 H T F J p Y r I p a f s k s 5 a 7 6 j q H c y L S E h q 7 G x J M M Y L N o 5 C / B U 7 3 P 1 z 0 G + b T G u X u G s B J u a y X F V B I C x Q k U z O A h C p N 2 k J U r v H f 6 l e B a E / M b 3 5 V u N x a s N T O 6 W V 1 T q e a z z j X j O 1 K M P F p x C o y d 7 I C o h M T u 3 8 f 2 6 a F i E b p K i W f 4 3 Q p n M H y K M Z k e 7 t y K D w q 3 E P S s 0 f y M M q 4 4 Z b w J 0 U b 9 p b 8 P T B V R a Y T w W H q D x w M Y m K F g y i U s L b F I H y 5 t 5 H B 5 8 R X E a L G C W D R 0 q + d n W X / G s q R d x d m m i 3 c K / s w D N E L H W G / L h P e y L x r B k w K S 6 + p D g e T / L k p r L 1 M z r 5 v + K G 0 x B q v S Q 6 h c R 0 U z 5 R F D v j J L J h w m Q 7 N P a P 0 2 7 r + G z I M 3 a Z U Z p 4 0 + a c p 2 4 c 2 x T Q F 6 H B R i 0 V K C q p e + b 2 e z 9 F 4 + j n D 4 G L x l u 1 e f 6 K F B X e 0 B r 9 S 5 n u m r v h A t l B E N R C I I k n b 6 3 e w T T 6 t n U u k s T 7 w r S 9 / 5 M n v A s 8 9 d h O f / B o n 1 / w 2 r z m + i Y Z 4 E q Y W J 9 D J E a 9 6 7 T i V z / u P H c P b L d R x 6 f A y + / + F f / 1 / / W M w n V 8 X c Q K a U 7 z p Z x 3 V M h N J x d b 0 L w z j S p i 0 t K E y m l H 3 j q 3 W N g R G a v Y I j I j p m w I x a i x 0 k I d M x C d / y 7 N t 4 + x / G k L 8 1 j J N f p k Z 6 b M p 0 q q m D 2 q o 9 r R k M B 4 O 0 q E 0 9 w C u C 6 t Z F k 9 F r N I J 4 k H 0 T c f r r X m c N N Y y Q S G Q 2 P z v U m + Q r R Y F U B d h h N f r z N X Z + e N w Q k 5 T k D y 3 r Q 2 1 U 2 7 7 K Y H u D r p f N s O k c 0 U U M p V k c N i 6 z n W e U D 7 W n X B 1 D L w n Q + g + w M j u F 8 S d o a X m d I P d h e u A W 4 u E m i r X 2 G h x h z L t h n o N V X L 9 l X C n L F K y L h 9 a L 7 l 8 o s I V A o I 5 S b g t V C X P T L p p z l Z p L Q 5 9 T w W y G z B M 4 i V h j C Q 8 W v o d a w K 5 L W s u c 4 L 0 3 k Y w O I b B 1 y z 5 H q c 6 2 U a G G A z l a n S k K y h A Z f x 3 p q Q u o b F 5 n b J V G Z e M t D A 1 + m B 3 v U O Z Z L 7 Y n P j S O Y p 1 W z c R l D O w 3 X s f A F J m O f R Q Z O M E Y 8 i 0 y + w p C o e O o Z J e g P d U T A 0 k 4 7 B M 6 W 3 T p z 9 K D W G F X D B v 6 q O 6 r l 5 s Y f d w K k m J d K Q T D K 7 R G i X j M r K M L x E Z p C Y a p 9 L b o N d i M p K G T + l A K i + e T M M Z N 0 7 v q Y x I Y + t z x U h t 0 n d t / e g X 8 D U Q 3 v o F o 7 D Y 8 K 7 d R m / 5 t V M I X W A + / S V 7 o a S E k k q G 5 e 6 2 g e 0 X i E f G J O q P F E N K I L U H Q d z G w M m e 6 W F r Y v V h w g / B O h A I e b N G s 9 9 L m 3 V B Z Y W o M p + 7 F W j G I a 8 s B s 5 u N 0 q 2 r P z 2 N g H c M F / 5 Z F L F k n E Q T 4 z K S c f T 0 c v r p D I Q R f R K 1 J j W C X w S V B q N r V g u Z p Q 4 z Z H 6 5 a s 3 o 4 / Z m H d C A r e A N R F H y j y M 8 o H 0 F J K W 0 T i z H W B E K u k k 8 x M 6 w o 5 s I B S u o b t j x H F 0 v i 9 a m h 6 W J 6 U R + D o e p F N i x c i 8 0 x t N M L K i x 5 h w X 4 d A 8 q g r 6 O + D h O U 1 a i I o z Y D b o 9 D U W U V 5 / f Y e W 1 c 1 X T V y Z X V t A I H W W d e U 9 U N z x J P Q u Q Z c l 1 B P Y B 6 N N X C F N E 9 H X U Y y O m T K E k d R t u p t s w / Y N N J M f M I J v 2 u + P m 3 E u p z y P h c J b V D J p c 2 8 l A b Q P u j f 1 A e q e l 1 k e z 2 G c K v d 1 e / E q h U T W 8 D 7 7 I o e B 6 S e R z 1 N H + Y 7 z n f e I P m a m / z R K y 6 R b F X F 6 E m b D m s o 1 x n t 2 P 4 d K W e 2 T Z y D F W k M j R s t L y H 0 0 I O n U P r m S p J C h s 6 f p 0 D W j y x w 8 g k S a 8 S u Z W e 6 8 B E Q K z U v m V w L C T G e i I I r x 9 d l Y F L 6 7 L y t 4 D U Q y P 8 M A / h Y D 9 b + C v z J H I f p v U Q x 9 B Z X J L 5 n r D X 1 I X 4 U I T o n 8 p 3 V 1 L F M C 5 s L t Y d + / + R / + 1 R 9 L Y F Q h M 0 V D f 7 y x C 3 1 W L C W X o l N Q T M N a G t 2 F G q 4 9 E s I P D 6 V M R j D s p 0 Y l E 6 d i t A a L D 3 D v H x t Y v 1 L H z G c 3 c G 7 i H 9 E Y e t Z o X V m H k J 9 a O X M N d d 9 h U p u C x P q a b B h d m G i c 2 k Z P q 2 N p G h t x 6 g n 6 7 n Z P C j F Y Z 3 v M L A t C g u F p 6 v E p 2 9 S g i k t U n t W M t W Y R P l o w t c c b G q C F Y 4 d F p t D M v o U K z / e G q N 1 b s / C l d H R e O E T a l d f o V i i N T o 2 a v Y q L P 2 5 i / F w Y i U E b H 9 z f p A / O d g / G 7 7 H e b e U l n E h M w G l Q O Y R m q M Q c 5 K r z i E f T y G 1 t Y W A 4 j n t b V 7 F W z W N 6 5 A R / 5 3 m F O X i k 3 S v z 8 D S 2 4 G 1 k 2 U 8 a 8 p B W d 3 B o x I / S 9 r t I B a d Q K M 6 j T p f P R b 1 Z w + l D n 2 B b 7 Q Y q 2 i l J D E Z O N A 9 K y 5 G O 0 S a Z J z M L r 9 o t p i b d P K F J F K u b Z F Z q 4 x D b z c 9 l z e B m L B c o z p l 9 9 o w r T n q L P / Q 0 E i M o 0 W H U G S O R S t i e e x H B g S f 4 2 V p V X 3 g I 0 S h j F f b B 9 s J N b C x 5 M f 3 Y m I n X B A m J y l p e 3 k A i y d j F l E u + Y 6 V U r 3 r D T 3 e 4 g X J O m 7 l E T f / x I v u u E w j j W f C 7 n v I u R R f e + j k V w 9 t U f v f g 3 3 g D 9 d E v w I k 9 j 2 r w M X g i m p o m b 8 0 O L U h N y u 3 P F F l 7 x l M a O p A b K a j f 3 b b q p b J 5 L + t u y Q q Y S p g i V K e O 0 W D G P c r g W J f L / u 5 q w 2 4 M x j y 4 s b r 3 e D f u b V L T 1 R y 8 8 x e r e O v f Z / H g R e D U r 9 T x 1 F c i r M s 2 / J P U i j V 2 q L N I b f o S r d c Q V v R Q Y z K 9 e V 4 S r Y S h V / k G i n l l 6 z Q W 5 K B Q i i K a n m D D L L O 6 G T 4 J p b S 4 i 1 p N L o K 0 + R A 1 f R y N z R + j v v k K 3 U g 9 d m U N 9 7 M v m T a K I e S W + s g o v v R z S I 6 f M 9 c r X g o G 5 Y O L D g F q c b p 5 w R i q 2 5 c Q T Z C R f F G E C q c x 3 v F 0 0 H z r C R t C x J + i 0 F r N k w i P I L z y f Y R u f c f U t + T c Z j v j 7 L w a J o 6 e w P W V d 3 A / Y 5 + 2 c X X 1 X V r M A q 0 n 3 S U F 6 Y n n 0 A y f R 8 1 / l D H J A M q V B L I r c 1 h Z r 2 C u 9 D R j s V M 4 M 0 C z 0 Y G w s n e k l f p S l o D s w L j T j l d F Y u M 4 n D 5 J 5 h 1 H f P w J W u Y X S e c i X W v 7 V L 9 q f Y 3 C 2 0 B u 5 S q a k X M Y T Z 9 G f f U i 6 S n L 3 N b Y Y i M x p H W l b b u d 8 h Z C I 8 + j 4 d E Y k 2 i n z K G S V P R M K p p Y q 2 S L v V i u n q D 4 V X w 5 N E z F Z n i U Z b I 8 q 4 x s H 1 c q d N + 1 c e b m i x Q q e 7 4 8 l D Y a S F f + C v H m 3 y C 1 + b + i n j q F b O h 3 k a l / E c X R f 4 Z m Q L N N l P l T u R r j C 1 D g a c 3 I Y x K S K q 1 S o U q l U 6 0 p 6 c A Y y n o X + k 3 o T M d 7 N e p r G s 0 i x K Q q R B Z L E r c b M r d 0 p c g 8 g k 0 n d 5 9 j p f Z 0 6 x l H v b C + s I F 3 / z S H 0 E / z u P j n O Z z 9 9 b T J 3 j 3 7 W 3 F 2 N O 0 V f Y b x w 0 / R G h R R x S Q c 7 7 h h G t U t 4 A t j g e 6 e F J S g j U J K 2 X V a C g m + 9 Y m N t a X l 0 5 N E X G g 3 I S k H 1 1 J Z y 8 o r e M z L M h W o e w Y + j s D Q c + x I D w Z C h 3 E 4 + S F 2 j F x N m f q a G V N R J z a r d m G b p v S U V 1 6 g R S w Y 7 R q N e h m Q X 0 E j 8 i R j H G r B 4 X P U 2 D l c / G u b e O h G v r p h L J G Q z Z N J x 4 a x d v i / R 5 V x X X 3 z P g Z T M 3 i w 5 M G 9 G 3 d x M n 0 Y 0 8 N v m n M F D f y q L d b N Y d v Z D T Y T x w 4 l o 4 a C D S Q i 1 r V V P 8 1 u p R C s 2 4 y Y U N b i w G r O M L X o 2 q l o g g n N J K e w B x N 0 2 7 S v 4 Y e R S N B 9 X r + N a D i P s Y G z i K c P I T S s J R + 0 u A / e Q e L Q F 1 D L 3 W / x k Z S t d S N V N 1 m a H K 2 e 8 X y o J L S s R b x l k i j G n a 6 a W e m a e C o H y O u 1 2 T f R X e e J 5 h I u z T I X b 7 l l S q l K o c p L M U m T 9 E f h H / w Q F Q I t W H O V X e p B 8 t 7 / E 4 P B b 8 N T 3 U I u 9 Y f I N L 6 E 3 M R / j 4 a e v t g B O 7 B P K 8 Z 7 S S n r k U B a V S C P R S 8 J T F X Z J M L l e B O f t a C 5 h D v H N d v c Z b R O i D m 7 Y W 9 o r Z Y g A u q G Z u p Q F 2 p 1 N o z 9 p H L e / N s b 2 H o 7 j Z V L V W R y D / D E b 0 z i W i S K 5 z + l p 6 + H L X O E I 8 h 6 1 x C i e y D C 1 e q D 1 D J 0 n 8 z k R A u t a R m K H D e Z m I h / D a W N G 4 i M 0 3 V x 7 8 8 O 0 B Z Y 2 n z e P q q G g a P p H J s q b 0 O r M E P m m N F M x g 0 U S X x Y y l z H c D x J o u o 8 2 6 G a V m K E j 1 X J L v + Y T E E G 3 V 5 C f O Z X 0 X T o 9 l S o t R i o e 8 I T d L 9 Y T 1 7 j U A A 3 r p E J B u a x s b K O x b e K a N y q I 7 n Y Q O X G O M q 3 0 i j O h l F b a y B Y H c Q 7 P y m j d P M M j h x 6 n b W L o + a d R i G f o 2 s a h r d 4 E 0 O 0 k B E q m D w y G E s e Y v v E m L b W a o d x 3 a h M Z N V i g 6 N k C J s A G U 9 7 s d l c w r n A H F a b 7 f 0 f h o J R V B 2 t 5 L M p 8 3 B o w v Y D H b 5 w V O M / Q H 7 + u 2 i G j q C w 8 G M K K v s p d J r n q K 1 a q k D t X Z p F a m T G W A h P I I Y A V i l j V C C 6 m B B / G E v U S P J z h k w b R 2 H t L b p e E 6 b P t C l M m d e a 5 A P d z u L a f R S y U Y w c S b e s l s a 1 m s h m q I B D b S s g F M p a H i O F o l h f W W o N u F P Y G H M k V v + U f H U f u d H / A + v 8 O J p a H N o H S j 4 Z w W X b 7 T C R V Q Q 7 Y N n i j l s b Q U z E 2 7 M z j I v c g p 4 t b B 7 K Q P T c p E W E s O 7 f / j C Z D j K P 2 6 k u 1 L F v f O s 2 Q p l p u g o l j H 6 w g I k T t D Q d u L r i x 7 k x q 6 H l j q k R T Q + Z l m 6 Q 3 D q l g m P L / w 7 l q X 9 p G j u 7 / b J p + E S N Q e T A O J r B U 1 Y Y e H 9 p O z P I m i M z h s / A w w B b x 6 w m s z M x 3 H u Y + 6 n e P N + 4 d D p A b a h z Z r M v 4 + T w R 8 m s 1 J y B k l l 1 K 6 t s F A f v v Z G / h 3 T k E A m v L K b q z Z c 2 7 X e S h h a m Q 8 s l e F F A L E 3 m b V R x 9 + p 1 r L x y i M d Y D 9 p c 6 l / e l 3 V l W + F x y F w + h M d L G J v y 4 P 4 P Z v D B X / o r F E b / w N R T b b C e g I V H G 2 j S B Y 6 O n G e P F q Q X d k B v h f W M I L 9 6 n X 6 b D f i 1 X u o I + T s Y / B k S u X l k o y O 0 E t a K n E 5 M o e K x E 3 Z N 8 q n V f 2 q r s / k q E q N n U a m n j H L T L I 1 A l h a N 1 q M c O I e k V v l m 7 l K Y x s 2 W z J I f C Y U q l E g 0 k c v R l a Q r Z 7 a i 5 v W y g E a p k T 4 S s J A / w + 8 U G N L N K I L W 7 0 t X f o b s 5 j T O f s J u h K n j Z t d c C o 3 6 p x O v z w f x o W M U J t O B v M f m R Y Q T N 1 F d q 6 A 0 / H v m n F 5 w p 9 W 1 o Q L k f U l 5 2 o x p Z 6 7 A x d x 2 E F N h + 2 w q 1 8 V z x 8 E E W S z x a W + B 6 m C + / b C 1 e h u j U + e o s a r Y X r 1 D r T C J 6 / + Q Q a D J Q P P s C o 4 9 N d 0 6 c y 8 2 i w E M x W z a m f + x W b Z B I r 6 I J z M f q 3 8 D 2 e Z v G O I 3 G A A n B t P m X G 0 o o m N m 8 q M B Y 4 D V H 8 L H o D m Q 1 F K P d u x U o 0 6 P B I d M Y 9 1 O 4 a X s C E s 4 C Z U G R + 9 u v 4 g j y Y 8 Y Y d H 1 G s P y e 9 k 5 W p s Q s M v g j Q U g X X x m b y k l c n j f t Z d Q D 5 9 m f a 0 W 9 F Z u w 6 k W U K I F 8 D S 0 8 f 8 a E o e 1 r R X w 7 m I Q a 3 k v P n u q P T o v i A b e 8 i W 8 + o 0 U j n w g j + G T Z w 1 j S 2 h 7 W f 9 Y r E b t b d c g m X i B 1 l a u W 8 i / j U r N D s q q g 7 9 z y W O e 1 n F 2 / J b Z X u v x + g 1 c 8 r G u t R i O D a Q Y d x 0 z D C S h N U z N f l e Z M Q b 5 2 / d + A N / g p 1 s 0 r u P e 9 i u Y r v M z h d Y T G E F q d A L F b Q q 1 L B e V o G I b V V h x R T S S Z f 3 o o Q R H j K B K i N R G K R x j m c J F M 3 A v J a D / D C P y 9 w d v / 5 z u 3 5 Q V K J a l 9 i / r C Y k T I 2 a p T C f u b f p x c s y D 4 N K f w B + n 0 D c + h k a s P 7 8 d B A G z 8 a F b z 0 6 P B s j X Q o h R U Y r e c q t V Z 7 1 2 o D 4 k D V 2 O 3 A X + t i 8 k c M X s G p K D 0 1 h b v I n M W h b 3 v z + G W 9 9 q Y O r D Z T z 2 1 Q C F a Y Z + Z / + C B i J K K r A D P J u G e Q x 4 + m L O P p F O A l F a H Y W v v G Y G H 1 G e Q 7 k c Q i 2 / a I T A X q P y v a h s 6 w H M D E y T x 7 F a u N E W p n o J C 5 m L u L v + U 8 x n 3 j D 7 t 6 n u M v O 6 t y B L p c z U a F x z B q 2 f L o 2 o 4 L T q h O G p P U A j 8 5 Z h N l 2 r c + s a o O T Z 2 u c v U 4 p T o 7 9 h i N l k 3 f U 0 P m / i A m O Y G U Q i T 5 H x 7 F 4 Q Q r / J w 6 Y u j F H Q 8 C O d 2 E Q 9 e x m e w i U y t g e R A A W 6 f F c u Q O t s 0 q a S N / f X d l h i e F l i q 4 z s V B 3 B p H v 5 u V j T K o C j i J P h a 6 n P Y I w C c y i V M C 6 t Z s a I K U z d W Q U p n O r m O 9 i e v 2 j i E S s I s l 4 e H G W M o t 2 D 6 o U 5 u p S T K B V I N 7 r k H p V b 1 I A 2 F S H v a e I N Z w i N / C 2 U N 3 8 q i p r 6 s A H m / 1 C g 3 H q E j Z I L G m K x M b w y z F V 6 B H L f V C c j i O z i s d F B y 7 h q V u s V W v t H P D n 4 l / A v f R v F k d 9 H N v K V A w m T + q 8 f r E e j o R D b H 0 b B d A h C 2 K + x 2 l Z b + L 5 L m A Q e 8 4 f C N o b q v F A a S 8 w j 7 B T Q h U q Z G j i 3 j l u v 3 U H h 0 l k s 3 1 j H U 3 8 w j J H z e s 4 q f X G 5 Y d L 8 T Q 0 0 t i 7 q g n u 8 X J 8 z f n 8 w a L M 4 s Z D m v n m N 2 x f a / h F C o 0 E U n J P w R 6 d N u R 4 N 6 A X y 9 N v J A H L 5 a t v w 1 x 9 Q m D 5 o z D l r j Y D X Z n i 0 6 U a + t s I 4 z K E L W U O u s o I t C u Z W 6 b 5 5 T 4 b 1 Y G U v 7 m 7 + H F O p J 4 z 2 V I + J H n p p i U j T P 2 p 2 A W r m y O C D G p D M o b B 6 i U H 4 A 1 r M B C K p Y 4 g P D q N a 9 T F Y T 8 L x T h o a a o Z 7 k P G P d l O t 1 W y C Z C 3 v Q 7 7 i x b G h t k s h Z j L 3 S 5 / D 8 r t V T H 3 w K L y 0 9 E 0 / 7 0 l V 4 j Q 1 q k 8 L W 9 t A n a 5 Y c u w E N W T E D C E 4 z S g 7 3 m Y Z p Q Q C d C V r d X u v h Y w P 6 w U y K u l 8 l P d L a 5 a 9 Z w J p X E M 1 + B x Q u o N m Y B y V p e 8 i m k i Y e l a W v k 9 u n T b 7 b 2 h 7 N K O 8 g i m R F E 5 j i / S I I p I e Q X 7 5 D R 6 j q x Z I k h c s Y 8 k y a T a D c e E k C U G 6 5 U 4 A 0 V S c Q i N 6 0 v p V F l H O L s B L e i q l L i H T c Q m V r M L 6 / T X + F k d q T A P W D S w u a F 3 e A 0 S z 3 0 Y k d g 9 h 7 w 0 E N 1 5 E K f Y J u p 7 P o Z E 4 1 Z d H e 2 G / c 9 U H x u I b Q V b / d X k G p K O P 5 8 h C 9 S 1 H / Z j d 3 u D v 1 o U 6 i J u 3 v n A V d 1 + u I l Z 9 H D n v J T z z y z S 7 g 3 a N j V Y u e g 2 h 2 t C t O 2 V q o + B l / B Q 0 n T y d s o x l N S T P Z I X 4 A b H 5 / y + a J Q b p Z / 4 v 1 P 6 v 0 B R H 0 Y j a d V n G N y + t o 7 z + B n z x 8 3 T n c n R d t M 1 X K 3 P E Y s x D j F u Y z d y B n v + j b B z J 0 T q 6 G 1 O D 5 x F g v K D r p a V V F y k E Q w / S x W 6 M K A 0 l 9 y U A p 7 i O R u U + G e g Q 4 5 U 0 G f 1 n d G E H a Q m y V A C f M l Z P 7 q F c y i j d J 0 1 c F X 0 v L / m x R i b / 1 A l l D P d 2 y s U / z e O J P 4 y b c 0 U 5 n W O t K a + X k u N 3 t 4 9 M f F X J o a l Z I V P P 8 w g 7 U z P h N R m 4 s o V a a Q P Z 9 X m U 6 Y 5 J m B I T T y O 7 N o t Y n h b 8 y B 8 g E n a Q z + T p J g / s W G m T t i Y 2 N z I Y G x 9 B v X S D D H 7 S 9 I v h k f o S c v e + g / C R r 6 G Z e Q m e 8 H G z 1 0 R F o 7 m E 3 H X 1 k Z k G x D Z U S 0 W 6 n n Q p t 1 9 F b P w p 0 k T u I b 0 M m k d N 8 x L j q o 2 2 n R 5 c f + G n S M 2 c x c m T t G y + G J y r N 1 A 6 9 t + Y v T I E l 9 F d 2 p X q A U R 8 7 d h K P C C Y P u q I P Q U N D 7 n 7 S + 4 H K 1 j 6 t L t / m o w H p S h 0 b 5 O Q a P G q 4 B W v k I a h a G y / n W N 1 u C 0 K h c w q r v + X C k L N C X h n b m H 6 8 Q S 1 E v 3 2 5 i q i o 8 + b G 9 n K 7 C 6 u Q I 0 c C 1 l G X q W G H o 1 b h n h 3 K Y Q L E 5 b x p Q 0 1 w h 2 7 9 z / T 6 4 m h d I h E p J s h y F / V I r n c d h 7 B 2 C h 9 a T s G E P L M s x F 0 N 7 y a 7 W x h 4 i p 2 q k t 0 M e G 9 r f Z 6 o E a T 7 g V d z H 6 Q t T o + / H G T a G E h h m g m k G Z H q l x 3 t b C g 3 Y T 0 M A K v d h y K j C L k W y W D U 2 g j 9 n m 3 S s N q 7 M 6 j F b O p j 5 j 6 9 I u h X G j L r P t v r O G x X z l u G K z b j x f E t C a w J r 3 q U m D 8 C 0 U D V D p e 3 L q 1 g s O H p 8 1 v 7 H 2 8 M + / F u Q k a C 6 + y e C U U S 3 r C o g / B u / 9 v 5 E a + z P I Z Q 8 p K 8 1 7 K J m p s T c y o b b h i D L 4 8 j D / h i d M b W a Y X M E / F + R T v q e f t 2 j 7 0 F N 6 m U J 2 g p Y y Y O i n e k 6 u p m S I m d c 4 u 1 M 6 x W m L e L F 1 j 3 5 6 m J Y y j Z h 6 d a p W W S 1 f R 5 5 0 / y + D I L 6 0 h P X o C u X w J Q 4 M D e 3 Y Z U o z r t F z 6 N x 8 E 8 d x h K S s p P L a l j 9 B o d + K d p 5 D 0 g e q i O L Q T n b m E B l 1 5 Q Q r D z M J g O 8 W b s s y u I t G A L x V p O 5 / u o l 4 j 0 x Y u 4 t 4 b 9 / D W n 6 z h 8 t c d 3 P m H O A b P r 2 P y U 3 d x / N k p p A Y O I R q n 6 W Z h m j W g G Q T d w i S 8 O W / L 1 y / u g 3 2 F N L 0 y C Y A E P T T 7 / 0 J k 8 c 9 Q P P 5 / R n H m n z M A f t k 8 8 d v E O z y n V P K Z D T x c Y Z K r o C U S 5 T z d P Q b f a p A g L S r C q h 7 G B + a x q c Q M 6 2 h d W G U Q 9 w P 1 P 2 6 v / 1 h L o Q y s g N p r n d Z S 9 R 2 o r X 5 a T p + S A 0 1 U 6 q O I D B 5 H f u W S O U 3 C Z E 5 L f h i + a v t x / v s h M Z y g e T h k 3 C Y J U z D Y V V 8 S S x s 3 S m D M M o O a p t I 4 q B S K u H d v B a N p u l d k z n t z i 2 Y q 0 2 r O g 6 t L H s z P r 7 D z 7 S x q C U O 9 T k 0 a H C Z N W 8 k W u W N S I o S E I h I J o J q 9 S c G I 8 B 7 r y G T f w t z G V b M s Q 9 e b 2 f u K r + L P o F l d p P V 3 z D C B n a Y j W b Y M Z r Z h Z p 1 r 9 D a c 0 p Z R T s V M h t Z d T G q D f / 0 u h V W r 0 D P w l Y 0 w q Y 2 J O N 3 a H l t 2 S Z i k r A R 1 k x h e f S 4 e c P f N 6 M b D h E n o F i b B F S Z B w q N 6 C m 5 2 z x 3 Y N c I U j p g B X 9 + / + d f / a u d h A Q v X l n D n B x V s X o l h + f o A K z K H s W f K O P x 8 E h N P R T E w N o F I Y s i 4 B 2 q O B s S K G 9 e p o e I I x 9 p j H J 2 Q H z + Z o h b h Z 0 2 F d 3 F r 1 Y f T z X 8 P 3 9 Z V F C b + C I 2 B p w z B B Z P W p v a M 0 h 2 B s V Q e u n h X k R w e Q b W Y R S J F A X b S i A 8 M w m H M 0 K l J B N d l M v F J 0 4 N U Z A D b Z d c y t b e b 6 o X j g x 8 z H W 3 c h 5 a C a H j Y I X U 7 V 0 7 3 c l 0 V K Z M G m d E q J W l c u s I D o y i X 7 P V G 0 H W e p 8 D z 0 l h i X K M Z + Z 0 x V D c G z z Z x / S + b Z j c e 1 0 K 5 D C Q r o A S E 0 Z a t u g n J o T h 8 T Z t A k L U P U Y N 6 + f v d r Q A G Y 0 0 4 2 W V M T I p W d t 1 Y J X 4 O k Y X / h A p j N K 3 5 M l a i k q E n U T E C 5 F C h + m N H U K I Q 5 V j u Z j O L k x M f Q c N r B 6 m l z d U r o p N 2 k f K Q T 5 o + L U e x i k 0 C 1 1 D K n B C d 4 o N R V O t 2 P m G Q W l w K Q Y J r Y y 5 6 H x t Z s w L 7 / O / L V f Q j X 7 C b 5 A j W 9 d 5 t q V 3 F P Z c J 4 M i Q w g X r i s v t e i 9 Q X 6 l P 1 e W m 3 1 o v 8 Z 2 s t y t I O u L y a D e M c K m c z 8 1 8 7 Y 8 3 L o W x c t F h Z y / h 8 I c D G D i Z Q X R 6 F U 9 8 5 m k E o y N k z P 6 a 3 d / Y R C Z X Q i x p t 2 3 q h r K u e r K E q V y r o r H F / w 2 H v d d Q G P k D 1 B J 2 A q u k 3 L o z f j C U R Y i M s Z q / j Y H o t G F i T 3 i U G o t l U Z g y C 6 + b o L e 6 f d n s V G r 8 + x b z i m F c w p o y e b / Z 7 d v G 0 i n j J L f P o z G g L q R C U 5 i I P 2 H K E o z A s K y y U 6 Q 7 p 5 k W N h v G F p j f 9 b + 0 l v b d N o T m 7 3 r C h 3 7 R 0 y s E P R p H 0 2 R K m 5 f h j c y Y p + A 9 T K B 0 j / Q J B 9 f / C h h 9 3 D K o 6 h L U R i B V + v G k h d q l l + D k 3 s L C W p D C E D R u q J Y T 2 I F o h + 5 u k H F q A y e P K g m g R Z 3 W I 1 A b / V u v o z H 2 a 6 g s / Q M S o 8 d Q W n k X 9 d B R C n 6 C l Y j i / o M l D I 4 e h b P 1 c 4 z F p u g 3 z Y i 8 q o 3 p 0 5 2 H z Z H h 6 p 4 U Q t 4 N n j N g h F 9 1 M + M y P L u e u 2 o S F 8 E o f 6 O Q a E G f 6 D Z X e h 1 R f x J X X 7 i H h b e K G P z S b W S r S 0 i E B h E O W G s a C k u B W M u h e r u w C q 2 B I y M U 3 J Z H Y l L + H U r 1 I D C 0 t I 3 C 3 Q 0 v b q 7 6 M Z m 0 5 d n j f P H 9 J 7 e D O D L Y i o v N e F t / e N a X F p v y c d 8 r Y u E S s s u 3 4 E v b T Q X 3 g 6 9 w D y F 2 U H F a W 5 H 1 h w m 4 6 b p I 6 2 j L 5 Z H o K d M 5 Y m Z Z o u r 2 u x i Y v o C t B + + S 0 G S O 1 I U d w t j p / r Q c L U 1 y Z / O G e e 9 E N B h D r q w H M R f I 8 A 0 c G / i Y k R B 1 l C y A o H v v j F t J G F u C p n P k Y r i o Z a 8 j H G G c N 3 Q S p f V b j B c i K D l D d J f 0 p H Q 7 G 6 O y + F 8 Q m v w C 3 p j 1 Y K P Y P 4 b q R C F D N + 7 b Q b M U f A d W G s x H M b I y Z J F I E 9 m N k m m / B E r x n z q + y b q / c D e G D 0 0 X k U 5 F E P B p / 3 Q 7 j u c K Y z i o N U x R l C p 2 D l 6 d 7 p g 3 Z s f T Z O m q N c 3 u b 6 K w d p E 0 f o Y u q N L c R n 3 w p V j V u t g u N G B b a w y Y 2 Q S r y 0 v m 9 5 m Z G N 3 l Q S N I E s A V 5 x b d Y z 1 P C s j 8 w 2 N o H r u I 9 D m r O I T x 4 L N U T D a x p f O 1 P 5 7 m X b o I K F Y T k 9 / y 4 h O n L N P r P o K U U S / X z Y X i O m V D O 7 0 Z P f f 4 z n o A p 0 f t d T f X / B i i V R + K M h 7 k b 4 v b P h z q 2 B 5 P Z W h O X + e g b i e 8 7 0 e Y h F p p e Z c w i f n U s S Z 1 2 g F P Z Q u B 3 J W H C p M g Y Z I 7 I H O b q 6 z h 9 u Z P D B H k I + s 9 k H o c u S x d B i 9 9 7 u m n D I F F f L 1 E M A m F O j p f s S P b 3 S h U i 1 j O n G N Z k z g 6 + F F D J C U 4 3 P G r T m E S j I W s 5 9 D Y f g l B / w Y i w W 1 4 i 6 8 h F q 2 Y t U I 1 J 4 J C 3 g c n e A L + + D i S A 4 w 9 n L z p X F 2 b P v 5 Z w 8 S s 2 o G h r Y w n P 5 X H x a 9 3 L P N o C Z O g i Z z 1 7 D t Y X S 0 g X 2 7 t r y A a 8 M 0 s Z 6 B S E j Q L X g z X o B t n d + G V q y Z r R Y a 4 / 7 f I U Y h q O e 3 z w L L Z Z 4 b Z S A e H 8 U s o y P j E o S D E N a O C n 1 s C J O u k 8 0 R v F / r o N B k O e E h z y s f o + C Q m R y o o F W m l W a 7 2 a J i r v G G E q U 4 L n v + H D y D + S 5 d 3 h I k 9 i I S / L U y C + l V j f i 5 y Z Q 9 u r j Q w S + / 9 x I i D z b y D r Y K G C m w W s l u Y r E D a x I e Q L d a R L T W w X f K a p S 2 5 C n m V P 7 n C J J x i u Q O R u t l I R 7 9 J m F y X T z D D A h 1 x e z f 2 y f I 9 H I 3 q F u M Z 7 f b Z n m U s g d L N Z H 5 d q 0 E K I r r + L R T H f s d + f w j U A b I w Y m w R 6 i 6 t 2 p H 0 8 7 x h u w N d 1 I t z i I R q q P l P G O Z 1 N a a I O b t 9 h x 2 1 u 3 n z m 8 c w P X j X f D 4 + d M a c J w E 2 V o h / W j i o d x E u 2 J y l b 1 x F e f s + k o c + A j 2 L t r C 5 R A X y N C 2 h 3 V L M T b N r l 1 3 V u Z K 9 z 9 + o K R s B x n x D D M C 3 U V y / y W s + h N d m v W a 9 2 E E s l I v 5 a w v Y f D e G J 3 7 f J h A 0 m q / l + r J C p f I 2 A k 2 6 e W y z R M n s Y y 7 m Z Q z z o + s e M q 8 H v 3 x W c x D Z J 8 4 c q k 3 F S z Y B Y d w X t i 2 0 + T M E D n 8 K 2 c 2 K i Y B q 2 3 e R P n I S x c 1 Z z G / E 4 a 9 v Y W i Y z B V p Z 1 M F L W / Q U I J o o P a 7 2 T c x n z b y L 2 3 y f s U l N J N P Y 6 V 6 k R S 1 g p G b J X U v P Y 3 k F 9 v P D c 7 k p / H Y u O Y n 1 i n E P i M 4 i r 1 X c u p v D 5 4 7 R G + l N / / u g p Y E v T k f p E A 0 c I Z C I p 7 X M M 1 U 2 r r l j 4 q f 3 g n h I 0 f p Q v e 4 t + n 7 s h 1 Q 7 8 T 7 E i i / c 5 t u A T V Q p D 0 b o B N b R Q 8 O 5 f 8 X V B t T q I z / a u u o x T o b O h x r a 5 9 O m K R E h 2 A o + a H O 7 6 6 8 i 3 i 8 Q e a y m k 2 C o G v u M W 7 q B z H f 8 S E 9 f I u a m 0 J g 7 i E G k 3 b m P c R w 4 c A m 3 b e U W S i n K 8 y D 4 X h c d Z B 2 l l s q S 6 h r V V 9 d Z 3 q N b / X t l x E d P m 2 W U 0 h Q o / G 6 m S 6 l N O + j C p R w 8 9 V 7 y N + N 4 O m v j J v 7 q Q 5 R u t p 2 H p 2 d o W D c H h 7 X m h + Z w u / d t P T 4 z L G C 2 e i x 6 T w g S 4 8 Z Z W e U H v 9 k p R L 5 P 8 N W / T F 6 E H m k j n 0 M 2 b U H Z g 2 U Y k 5 j q d k P v s Y y Y 1 V e a 6 Z r W Q U i y P 3 y + j y 0 W F o 6 o z m V U o S M s U g P f 4 B 9 s v w K Z l F F b Z k W e 2 E E m c I C f J n j G P x i e y j j 7 v I n 8 O l T Y n 6 b i P r / N 1 T q P l x e 9 O G Z m d 4 u n u h o n h f c o s k B 5 L 4 / I o O n d w m T O k r w l t e R q v 4 l N u Z v I j / 2 L 4 0 w G R N J Z n D h 7 D M t q T N b o 4 r a d T L 7 6 B h z j n 3 a 3 H 7 C p P q N x i d w b N D G Z N Y K K h 0 q x r G C p f v F Y w 4 q t E q l k h b l a a K n Z q 9 b g o r B z A C f Y S A 7 1 U f l o F k x u / s E s I C 1 b B l O O W M s q x i w m r e P q 3 E s z f t C N J I F k b B 2 4 t Q H j 6 I Z W 8 L r f 3 W r 3 X G B h B F e k 6 q l Z V I d B b c P X K h u j r Y y 5 n U S E F e B q D 2 6 V y 7 y e 0 i N n 0 X i 0 N P m a R m B x B F a G y o R k l s u o p I q v m D S M L y u k 2 L R E h 4 9 2 l Q K q U J m k j D Z x 6 z a u l V W f 4 r F r Z t Y q K w j + / N R Z K + G k N s q I V C b 2 C V M s y u f M s I k r K 3 b 3 Z i 6 o X v + o l B H E I W a 3 6 y x O i h C v r o R p h / c C h u e 6 Y a 8 G W 8 o C J + S Q m G G O q 3 j j w z t m J l b v t r 6 Z h F g 8 J 3 M / S k l b Q i F + N d w 4 t R J Y 4 k E E w i 3 m E H Q Y + p f v d + x I G 0 f i E n c Q L o 3 2 k S X t Z i k 0 L g I d M z c k I V Z z S 8 Z o X B j J A m h m M u k w M l s j Y y e f u e Q g Z / e 6 U w N Y F s m t J v D W O Z i u 1 h e L X v H P B k j 5 M + h X l o z 1 4 a G j i G U P o I j q Q + Z c 0 r b q 6 a c h 8 H E W b R + 3 a P 8 w j N f e J w n O H j z 7 y 9 j 8 / 4 L Z r G e h E v x w / d u W N d Y S 7 K r h b y 1 V h 0 Q 1 U t 5 b a d m 2 6 x W S T D M 7 A v S y 5 f 5 J n J L b 6 O h b b j M O d Y t D J N B N j a 3 U V i 9 g m p p i 2 2 u m 7 E h P a l Q p e o c b f J j s 5 / 2 3 d C R C i p X X U c t l M T A T B S V Q g 2 h 8 l F E k j Z b L K 1 + f / W T O w + E F k 2 H B j u e d N 8 B V 4 F 0 C t Z 7 E b K b G 9 p U p o p Y Q F s y W w 9 B c 0 1 3 X o 4 H 1 1 d b / d p C g 1 e 4 + M x J L S U B X p 8 L m t c e 4 R J / 0 A V 8 z w K V G i b T R u 0 y g c j C n y O y + F e o T v w K s o k / p O Z i 4 S Z b 5 s H 8 d j u g 6 y b E B w 8 / f M B N U M f t j 3 b z x B B B X 5 S W a A x D k R E y 3 F 7 m N P V g s K t s V J M C p Z e 2 4 t V y 8 t T 0 s 6 h U b e d a A Z J b I 3 d E Y x 1 y R T V t h m 4 M t X f Q v 0 n t f s j E S Y X N B T i h x 1 D D I S T D U 1 j d W E J t 7 c d o V l f g i d g 9 5 9 4 X e O / z X x h G I x / B 2 t w R 9 r a 1 M C 6 + T w 1 a K d l Z C h r r c e F S 3 K s n + F E R C K K W 6 q + p Y l q Y m P P / O t + n e I s l E 8 Q b B c M 2 a 1 Z E K p W C P / 0 U U L 5 P Y W q 7 4 a 6 b Z x i Q N 5 G g S V F p + f 0 8 5 A L Z P i v n a o h g C q F J C t j K C I X 2 O Q y F P o J P n X Y o j F b Z y Q r u B z e z 5 0 I e x U F g 6 e P B c s 6 P U 0 N 7 N 8 Y M + p r t l 7 / J u E u J r C b W W j k B x z y P q g 3 F U o r n 9 F K N l b j Y Q a t + 7 0 m g N L e s V l w h 9 1 a Q L P 0 5 S l N f Q W l y b 8 J B h L 8 w 2 U 5 D d x L l U f D Q 6 3 p 0 S N Q X R 6 L j C S I u x o N j R p P Y D r d Z Q X G Y p p P E h 6 e Q X 5 / n c X s / d 9 8 I x U r z u T f N u a p K d f 1 F B J t k s D o t M Y P n S n Y B n v j 5 l u C R N p s / R s Q / i o F j H y e F G b 9 0 b c j y X h F P j e L 5 r 5 1 B Y S G K u 9 d K t D A e x m d t 4 f n p f J I x L d 2 w / O 7 s p p j f P q 3 C u n 2 y y o I e t 1 r J 3 E M s G U Y i 8 g Y V S 4 l n u M q L s Q G v s d u q + R E d f W J H A O T u K S m h / p W r r A y p + q i Z f Q 3 X 5 7 / P K 0 n X V j m V 2 S m c + F w E s a e m z N M 0 c i 9 U c f v b 9 3 e u q d a s 1 e u G r J 2 E W 3 A 3 B H X x s F h L Q p 6 p B v E g o / o 2 M Z 7 Y / / x O x I J N j E Q s z w Y 9 v e M m F 4 q F F R c r q + 8 + n P s 9 C V Q s y A 6 b + z m C 2 6 + b q f M 9 Y Z j c M q b R d i 1 3 o x u a 2 / b + 0 V / D + T x W y 0 w m p j C j m d R 6 3 h A 7 U u 7 R z t Q R C p e z / m 0 G 9 3 m s 6 c H S h D p T T 4 1 Q y e r c Q + n n U K / l E Y u T w R J n 0 Q i e N B 2 n s a B y Z p Z + O R m b 5 W i P w M E j n z J l 5 L a p 6 Z 1 Z M u r + s z M O C g X 8 i i + f / s o U l l 8 L Y m V 2 w 0 w 1 + t i x N m 1 / T q E q t A a W D d g P l R L d Q B 1 i Y 9 Q P i g G d 3 C 1 E I 4 r 9 6 s j n m 8 j n H k O D c U 8 k T K t T e J f C Q 1 d 4 6 1 X D 9 A X G a Y 1 q 1 i g U D b h L i J S R 0 2 + 1 7 b f M W F h m / R 9 x H 5 o M f B i 3 l j 6 B j d w J Z P 7 + S Z z 9 X Q p X I m 5 c f K N g / y C G g e M e M 5 1 t c 2 m T d V B i Z X f / i d 7 W b b X t 0 K r c E P v L R b d L 6 + L G e g T 1 p h 3 0 T Q W r m E l Z J h f / / V N B 8 Z W q / 9 a K x u + A / x 8 p W Z o o 3 r W k G Q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 N a m e = " C a p a   1 "   G u i d = " 3 3 0 e 5 5 5 1 - b 0 7 3 - 4 e 8 6 - 8 c 9 3 - c d 0 4 b 3 7 c 2 a c a "   R e v = " 1 "   R e v G u i d = " 3 2 1 e 7 3 e 0 - e 9 b d - 4 f 4 3 - b 9 2 3 - 1 3 6 1 4 3 a f 6 5 c 2 " 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98560706-777A-4334-B9BA-80205B92E37F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E41BC3BA-BC6D-41C5-8ED0-2FC216CB6952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3556CA2E-08C4-4DF1-8485-1897508EB53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1E2D3D78-E98F-435F-B654-FC8AB04D2DDA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68</vt:i4>
      </vt:variant>
    </vt:vector>
  </HeadingPairs>
  <TitlesOfParts>
    <vt:vector size="68" baseType="lpstr">
      <vt:lpstr>ÍNDICE</vt:lpstr>
      <vt:lpstr>1.1</vt:lpstr>
      <vt:lpstr>1.2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4.1</vt:lpstr>
      <vt:lpstr>4.2</vt:lpstr>
      <vt:lpstr>4.3</vt:lpstr>
      <vt:lpstr>4.4</vt:lpstr>
      <vt:lpstr>4.5</vt:lpstr>
      <vt:lpstr>4.6</vt:lpstr>
      <vt:lpstr>4.7</vt:lpstr>
      <vt:lpstr>4.8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7.3</vt:lpstr>
      <vt:lpstr>7.4</vt:lpstr>
      <vt:lpstr>7.5</vt:lpstr>
      <vt:lpstr>8.1</vt:lpstr>
      <vt:lpstr>8.2</vt:lpstr>
      <vt:lpstr>8.3</vt:lpstr>
      <vt:lpstr>8.4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Cabrera</dc:creator>
  <cp:lastModifiedBy>Margarita Jiménez Ruíz</cp:lastModifiedBy>
  <cp:lastPrinted>2021-12-02T08:44:43Z</cp:lastPrinted>
  <dcterms:created xsi:type="dcterms:W3CDTF">2019-02-18T10:56:10Z</dcterms:created>
  <dcterms:modified xsi:type="dcterms:W3CDTF">2024-01-04T12:12:51Z</dcterms:modified>
</cp:coreProperties>
</file>