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3\03_Ene-mar_2023\"/>
    </mc:Choice>
  </mc:AlternateContent>
  <xr:revisionPtr revIDLastSave="0" documentId="13_ncr:1_{B35E4DA0-C9CC-4FD0-A4C2-84A0DDCFCC13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chart.v5.0" hidden="1">'Ranking países'!$G$4</definedName>
    <definedName name="_xlchart.v5.1" hidden="1">'Ranking países'!$G$5:$G$34</definedName>
    <definedName name="_xlchart.v5.2" hidden="1">'Ranking países'!$H$5:$H$34</definedName>
    <definedName name="_xlchart.v5.3" hidden="1">'Ranking países'!$I$4</definedName>
    <definedName name="_xlchart.v5.4" hidden="1">'Ranking países'!$A$4</definedName>
    <definedName name="_xlchart.v5.5" hidden="1">'Ranking países'!$A$5:$A$34</definedName>
    <definedName name="_xlchart.v5.6" hidden="1">'Ranking países'!$B$5:$B$34</definedName>
    <definedName name="_xlchart.v5.7" hidden="1">'Ranking países'!$C$4</definedName>
    <definedName name="_xlnm.Print_Area" localSheetId="7">Andalucía_España!$A$1:$D$36</definedName>
    <definedName name="_xlnm.Print_Area" localSheetId="1">'Export-Import Provincias'!$A$1:$L$71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4" l="1"/>
  <c r="D31" i="4"/>
  <c r="C52" i="1" l="1"/>
  <c r="D52" i="1"/>
  <c r="E52" i="1"/>
  <c r="E31" i="4"/>
  <c r="F31" i="4"/>
  <c r="C16" i="1"/>
  <c r="D16" i="1"/>
  <c r="E16" i="1"/>
  <c r="E16" i="8" l="1"/>
  <c r="A9" i="6" l="1"/>
  <c r="B52" i="1" l="1"/>
  <c r="B16" i="1"/>
  <c r="D35" i="7" l="1"/>
  <c r="D36" i="7"/>
  <c r="D37" i="7"/>
  <c r="D38" i="7"/>
  <c r="D39" i="7"/>
  <c r="D40" i="7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24" i="4"/>
  <c r="G10" i="4"/>
  <c r="B7" i="6" l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6" i="6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27" i="4" l="1"/>
  <c r="G23" i="4"/>
  <c r="G7" i="4"/>
  <c r="G13" i="4"/>
  <c r="G20" i="4"/>
  <c r="G8" i="4"/>
  <c r="G21" i="4"/>
  <c r="G17" i="4"/>
  <c r="G14" i="4"/>
  <c r="G19" i="4"/>
  <c r="G22" i="4"/>
  <c r="G16" i="4"/>
  <c r="G30" i="4"/>
  <c r="G15" i="4"/>
  <c r="G9" i="4"/>
  <c r="G29" i="4"/>
  <c r="G18" i="4"/>
  <c r="G26" i="4"/>
  <c r="G25" i="4"/>
  <c r="G12" i="4"/>
  <c r="G28" i="4"/>
  <c r="G11" i="4"/>
  <c r="L30" i="8" l="1"/>
  <c r="D30" i="8" l="1"/>
  <c r="E39" i="7"/>
  <c r="E40" i="7"/>
  <c r="E16" i="7"/>
  <c r="E28" i="7"/>
  <c r="E32" i="7"/>
  <c r="E14" i="7"/>
  <c r="E18" i="7"/>
  <c r="E30" i="7"/>
  <c r="E34" i="7"/>
  <c r="E15" i="7"/>
  <c r="E19" i="7"/>
  <c r="E31" i="7"/>
  <c r="E9" i="7"/>
  <c r="E21" i="7"/>
  <c r="E25" i="7"/>
  <c r="K30" i="8"/>
  <c r="N23" i="8" s="1"/>
  <c r="D30" i="6"/>
  <c r="D24" i="6"/>
  <c r="D25" i="6"/>
  <c r="D27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6" i="6"/>
  <c r="N25" i="8" l="1"/>
  <c r="D41" i="7"/>
  <c r="E12" i="7"/>
  <c r="E38" i="7"/>
  <c r="E37" i="7"/>
  <c r="E33" i="7"/>
  <c r="E17" i="7"/>
  <c r="E27" i="7"/>
  <c r="E11" i="7"/>
  <c r="E26" i="7"/>
  <c r="E10" i="7"/>
  <c r="E24" i="7"/>
  <c r="E8" i="7"/>
  <c r="E36" i="7"/>
  <c r="E35" i="7"/>
  <c r="E29" i="7"/>
  <c r="E13" i="7"/>
  <c r="E23" i="7"/>
  <c r="E7" i="7"/>
  <c r="E22" i="7"/>
  <c r="E6" i="7"/>
  <c r="E20" i="7"/>
  <c r="E5" i="7"/>
  <c r="E41" i="7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<sst xmlns="http://schemas.openxmlformats.org/spreadsheetml/2006/main" count="294" uniqueCount="194">
  <si>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</si>
  <si>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</si>
  <si>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</si>
  <si>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</si>
  <si>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</si>
  <si>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</si>
  <si>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</si>
  <si>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</si>
  <si>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</si>
  <si>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</si>
  <si>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</si>
  <si>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</si>
  <si>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</si>
  <si>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</si>
  <si>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</si>
  <si>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</si>
  <si>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</si>
  <si>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</si>
  <si>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</si>
  <si>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</si>
  <si>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</si>
  <si>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</si>
  <si>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</si>
  <si>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</si>
  <si>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</si>
  <si>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</si>
  <si>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</si>
  <si>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</si>
  <si>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</si>
  <si>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</si>
  <si>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</si>
  <si>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</si>
  <si>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</si>
  <si>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</si>
  <si>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</si>
  <si>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</si>
  <si>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</si>
  <si>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</si>
  <si>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</si>
  <si>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</si>
  <si>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</si>
  <si>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Principales destinos y origenes de las exportaciones e importaciones Agroalimentarias andaluzas.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</si>
  <si>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</si>
  <si>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</si>
  <si>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</si>
  <si>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</si>
  <si>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</si>
  <si>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</si>
  <si>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</si>
  <si>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</si>
  <si>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</si>
  <si>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</si>
  <si>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</si>
  <si>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</si>
  <si>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</si>
  <si>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</si>
  <si>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</si>
  <si>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</si>
  <si>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</si>
  <si>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</si>
  <si>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</si>
  <si>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</si>
  <si>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</si>
  <si>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</si>
  <si>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</si>
  <si>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</si>
  <si>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</si>
  <si>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</si>
  <si>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</si>
  <si>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</si>
  <si>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</si>
  <si>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</si>
  <si>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</si>
  <si>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</si>
  <si>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</si>
  <si>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</si>
  <si>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</si>
  <si>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</si>
  <si>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</si>
  <si>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</si>
  <si>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</si>
  <si>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Finlandia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</si>
  <si>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</si>
  <si>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</si>
  <si>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</si>
  <si>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</si>
  <si>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</si>
  <si>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</si>
  <si>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</si>
  <si>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</si>
  <si>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</si>
  <si>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</si>
  <si>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</si>
  <si>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</si>
  <si>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</si>
  <si>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</si>
  <si>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</si>
  <si>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</si>
  <si>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</si>
  <si>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</si>
  <si>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</si>
  <si>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</si>
  <si>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</si>
  <si>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</si>
  <si>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</si>
  <si>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</si>
  <si>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</si>
  <si>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</si>
  <si>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</si>
  <si>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</si>
  <si>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</si>
  <si>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</si>
  <si>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</si>
  <si>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</si>
  <si>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</si>
  <si>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</si>
  <si>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</si>
  <si>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</si>
  <si>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</si>
  <si>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</si>
  <si>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</si>
  <si>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</si>
  <si>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</si>
  <si>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</si>
  <si>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</si>
  <si>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</si>
  <si>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</si>
  <si>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</si>
  <si>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</si>
  <si>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</si>
  <si>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</si>
  <si>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</si>
  <si>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</si>
  <si>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</si>
  <si>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</si>
  <si>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</si>
  <si>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</si>
  <si>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</si>
  <si>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UNION EUROPEA 27</t>
  </si>
  <si>
    <t>Costa Rica</t>
  </si>
  <si>
    <t>%  valor sobre total agroalimentario</t>
  </si>
  <si>
    <t>Filipinas</t>
  </si>
  <si>
    <t>21012092 -- (DESDE 01.01.95) PREPARACIONES A BASE DE EXTRACTOS, DE ESENCIAS O CONCENTRADOS DE TE O YERBA MATE. 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</si>
  <si>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</si>
  <si>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</si>
  <si>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</si>
  <si>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</si>
  <si>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15121990 -- (DESDE 01.01.2004) ACEITES DE GIRASOL, DE CARTAMO, Y SUS FRACCIONES, INCLUSO REFINADOS, PERO SIN MODIFICAR QUIMICAMENTE (EXCEPTO EN BRUTO O QUE SE DESTINEN A USOS TECNICOS O INDUSTRIALES). 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</si>
  <si>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</si>
  <si>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</si>
  <si>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</si>
  <si>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Rusia</t>
  </si>
  <si>
    <t>03075200 -- (DESDE 01.01.2017) PULPO "OCTOPUS SPP.", CONGELADO</t>
  </si>
  <si>
    <t xml:space="preserve"> </t>
  </si>
  <si>
    <t xml:space="preserve">Saldo 2023 (Miles Euros)  </t>
  </si>
  <si>
    <t>% variacion periodo 2023/2022</t>
  </si>
  <si>
    <t>Hungría</t>
  </si>
  <si>
    <t>Eslovaquia</t>
  </si>
  <si>
    <t>Estonia</t>
  </si>
  <si>
    <t>Letonia</t>
  </si>
  <si>
    <t>Turquía</t>
  </si>
  <si>
    <t>Pakistán</t>
  </si>
  <si>
    <t>Colombia</t>
  </si>
  <si>
    <t>07032000 -- AJOS, FRESCOS O REFRIGERADOS. </t>
  </si>
  <si>
    <t>07051100 -- (DESDE 01.01.2000) LECHUGAS REPOLLADAS, FRESCAS O REFRIGERADAS. </t>
  </si>
  <si>
    <t>07041010 -- (HASTA 31.12.99) COLIFLORES Y BRECOLES, FRESCOS O REFRIGERADOS, DEL 15 DE ABRIL AL 30 DE NOVIEMBRE. </t>
  </si>
  <si>
    <t>Nota: Datos definitivos hasta 2021. 2022 y 2023 provisionales. Sectores 1 y 2 del ICEX (1 Agroalimentarios y 2 Bebidas).</t>
  </si>
  <si>
    <t>Nota: Datos definitivos hasta 2021. 2022 y 2023 provisionales.</t>
  </si>
  <si>
    <t>Nota: Datos definitivos hasta 2021. 2022 y 2023 provisionales. Datos a nivel de arancel.</t>
  </si>
  <si>
    <t>COMERCIO EXTERIOR AGROALIMENTARIO ENE-MAR 2023 EN ANDALUCÍA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</si>
  <si>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19 de mayo de 2023. Datos definitivos hasta 2021. 2022 y 2023 provisionales. </t>
    </r>
  </si>
  <si>
    <t>Enero-Marzo</t>
  </si>
  <si>
    <t>Ene-Mar 2023</t>
  </si>
  <si>
    <t>Valor Exportado Ene-Mar 2023 (Millones Euros)</t>
  </si>
  <si>
    <t>Valor Exportado Ene-Mar 2022 (Millones Euros)</t>
  </si>
  <si>
    <t>%Variación    Ene-Mar 2022 / Ene-Mar 2023</t>
  </si>
  <si>
    <t>Valor Importado Ene-Mar 2023 (Millones Euros)</t>
  </si>
  <si>
    <t>Valor Importado Ene-Mar 2022 (Millones Euros)</t>
  </si>
  <si>
    <t xml:space="preserve"> Capítulos Arancelarios Exportados e Importados Ene-Mar 2023 (Ordenado según valor exportado en 2023)</t>
  </si>
  <si>
    <t>Ene-Mar 2022</t>
  </si>
  <si>
    <t>Principales Productos Agroalimentarios Exportados por Andalucía en Ene-Mar de 2023 en valor</t>
  </si>
  <si>
    <t>Principales Productos Agroalimentarios Exportados por Andalucía en Ene-Mar de 2023 en peso</t>
  </si>
  <si>
    <t>Valor Exportado Ene-Mar 2023 (Miles  Euros)</t>
  </si>
  <si>
    <t>Valor Exportado Ene-Mar 2022 (Miles  Euros)</t>
  </si>
  <si>
    <t>Cantidad Exportada Ene-Mar 2023 (Toneladas)</t>
  </si>
  <si>
    <t>Cantidad Exportada Ene-Mar 2022 (Toneladas)</t>
  </si>
  <si>
    <t>Principales Productos Agroalimentarios Exportados por Andalucía y España. Ene-Mar 2023.</t>
  </si>
  <si>
    <t>Valor Exportado Andalucía Ene-Mar 2023 (Miles  Euros)</t>
  </si>
  <si>
    <t>Valor Exportado España Ene-Mar 2023 (Miles  Euros)</t>
  </si>
  <si>
    <t>Sudáfrica</t>
  </si>
  <si>
    <t>Bulgaria</t>
  </si>
  <si>
    <t>08104010 -- FRUTOS DEL VACCINIUM VITIS IDAEA (ARANDANOS ROJOS), FRESCOS. </t>
  </si>
  <si>
    <t>07061000 -- ZANAHORIAS Y NABOS, FRESCOS O REFRIGERADOS. </t>
  </si>
  <si>
    <t>07099290 -- (DESDE 01.01.12) ACEITUNAS, FRESCAS O REFRIGERADAS, QUE SE DESTINEN A LA PRODUCCION DE ACEITE.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</si>
</sst>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#,##0.0"/>
    <numFmt numFmtId="167" formatCode="0.00000%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58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167" fontId="0" fillId="0" borderId="0" xfId="1" applyNumberFormat="1" applyFont="1"/>
    <xf numFmtId="4" fontId="0" fillId="0" borderId="0" xfId="0" applyNumberFormat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(Ene-Mar 2023).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#,##0</c:formatCode>
                <c:ptCount val="8"/>
                <c:pt idx="0">
                  <c:v>1595625.7994299997</c:v>
                </c:pt>
                <c:pt idx="1">
                  <c:v>199199.21372</c:v>
                </c:pt>
                <c:pt idx="2">
                  <c:v>282200.24383999995</c:v>
                </c:pt>
                <c:pt idx="3">
                  <c:v>262297.35194000002</c:v>
                </c:pt>
                <c:pt idx="4">
                  <c:v>556511.80655999982</c:v>
                </c:pt>
                <c:pt idx="5">
                  <c:v>55519.822780000002</c:v>
                </c:pt>
                <c:pt idx="6">
                  <c:v>374414.71618000005</c:v>
                </c:pt>
                <c:pt idx="7">
                  <c:v>790771.59192999988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Ene-Mar 2023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#,##0</c:formatCode>
                <c:ptCount val="8"/>
                <c:pt idx="0">
                  <c:v>842087.25841400004</c:v>
                </c:pt>
                <c:pt idx="1">
                  <c:v>102452.211958</c:v>
                </c:pt>
                <c:pt idx="2">
                  <c:v>141746.56754700001</c:v>
                </c:pt>
                <c:pt idx="3">
                  <c:v>79921.233143999998</c:v>
                </c:pt>
                <c:pt idx="4">
                  <c:v>169976.81698999999</c:v>
                </c:pt>
                <c:pt idx="5">
                  <c:v>19838.112670999999</c:v>
                </c:pt>
                <c:pt idx="6">
                  <c:v>118032.24046</c:v>
                </c:pt>
                <c:pt idx="7">
                  <c:v>389365.02914100001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(Ene-Mar 2023).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#,##0</c:formatCode>
                <c:ptCount val="8"/>
                <c:pt idx="0">
                  <c:v>115874.37221000003</c:v>
                </c:pt>
                <c:pt idx="1">
                  <c:v>370053.15777999989</c:v>
                </c:pt>
                <c:pt idx="2">
                  <c:v>54333.212699999996</c:v>
                </c:pt>
                <c:pt idx="3">
                  <c:v>94382.600170000005</c:v>
                </c:pt>
                <c:pt idx="4">
                  <c:v>329671.60572999995</c:v>
                </c:pt>
                <c:pt idx="5">
                  <c:v>69245.324909999996</c:v>
                </c:pt>
                <c:pt idx="6">
                  <c:v>337827.93539999996</c:v>
                </c:pt>
                <c:pt idx="7">
                  <c:v>521913.08470000018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(Ene-Mar 2023).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#,##0</c:formatCode>
                <c:ptCount val="8"/>
                <c:pt idx="0">
                  <c:v>41576.424234999999</c:v>
                </c:pt>
                <c:pt idx="1">
                  <c:v>375380.21102300001</c:v>
                </c:pt>
                <c:pt idx="2">
                  <c:v>30706.154212000001</c:v>
                </c:pt>
                <c:pt idx="3">
                  <c:v>81459.491615999999</c:v>
                </c:pt>
                <c:pt idx="4">
                  <c:v>588919.72698399995</c:v>
                </c:pt>
                <c:pt idx="5">
                  <c:v>17353.434754000002</c:v>
                </c:pt>
                <c:pt idx="6">
                  <c:v>265864.84348899999</c:v>
                </c:pt>
                <c:pt idx="7">
                  <c:v>374167.01758599997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8283</xdr:colOff>
      <xdr:row>0</xdr:row>
      <xdr:rowOff>82826</xdr:rowOff>
    </xdr:from>
    <xdr:to>
      <xdr:col>4</xdr:col>
      <xdr:colOff>16566</xdr:colOff>
      <xdr:row>3</xdr:row>
      <xdr:rowOff>121828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544" y="82826"/>
          <a:ext cx="2691848" cy="6022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0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158481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0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176411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43</xdr:row>
      <xdr:rowOff>186103</xdr:rowOff>
    </xdr:from>
    <xdr:to>
      <xdr:col>3</xdr:col>
      <xdr:colOff>316042</xdr:colOff>
      <xdr:row>59</xdr:row>
      <xdr:rowOff>7326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95C69B84-96A8-44F7-9C02-F86023AEB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681795"/>
          <a:ext cx="3935542" cy="2869223"/>
        </a:xfrm>
        <a:prstGeom prst="rect">
          <a:avLst/>
        </a:prstGeom>
      </xdr:spPr>
    </xdr:pic>
    <xdr:clientData/>
  </xdr:twoCellAnchor>
  <xdr:twoCellAnchor editAs="oneCell">
    <xdr:from>
      <xdr:col>6</xdr:col>
      <xdr:colOff>9525</xdr:colOff>
      <xdr:row>44</xdr:row>
      <xdr:rowOff>4556</xdr:rowOff>
    </xdr:from>
    <xdr:to>
      <xdr:col>9</xdr:col>
      <xdr:colOff>351207</xdr:colOff>
      <xdr:row>59</xdr:row>
      <xdr:rowOff>14653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F80171EC-EEA5-4B8F-8F79-295788E4D5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94813" y="9690748"/>
          <a:ext cx="3763356" cy="286759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14654</xdr:rowOff>
    </xdr:from>
    <xdr:to>
      <xdr:col>3</xdr:col>
      <xdr:colOff>578827</xdr:colOff>
      <xdr:row>76</xdr:row>
      <xdr:rowOff>6392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129A5509-421A-4CC7-876E-D8468A05EF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748846"/>
          <a:ext cx="4198327" cy="3039738"/>
        </a:xfrm>
        <a:prstGeom prst="rect">
          <a:avLst/>
        </a:prstGeom>
      </xdr:spPr>
    </xdr:pic>
    <xdr:clientData/>
  </xdr:twoCellAnchor>
  <xdr:twoCellAnchor editAs="oneCell">
    <xdr:from>
      <xdr:col>6</xdr:col>
      <xdr:colOff>9877</xdr:colOff>
      <xdr:row>59</xdr:row>
      <xdr:rowOff>190499</xdr:rowOff>
    </xdr:from>
    <xdr:to>
      <xdr:col>9</xdr:col>
      <xdr:colOff>615460</xdr:colOff>
      <xdr:row>76</xdr:row>
      <xdr:rowOff>3138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BE7D69E2-6FCA-455B-B249-9433CC24DB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95165" y="12734191"/>
          <a:ext cx="4027257" cy="305113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36</xdr:row>
      <xdr:rowOff>9525</xdr:rowOff>
    </xdr:from>
    <xdr:to>
      <xdr:col>5</xdr:col>
      <xdr:colOff>853867</xdr:colOff>
      <xdr:row>59</xdr:row>
      <xdr:rowOff>9525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D38F3DF-0FE4-4266-9088-B7C5F88E0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468725"/>
          <a:ext cx="7035592" cy="4381500"/>
        </a:xfrm>
        <a:prstGeom prst="rect">
          <a:avLst/>
        </a:prstGeom>
      </xdr:spPr>
    </xdr:pic>
    <xdr:clientData/>
  </xdr:twoCellAnchor>
  <xdr:twoCellAnchor editAs="oneCell">
    <xdr:from>
      <xdr:col>7</xdr:col>
      <xdr:colOff>315685</xdr:colOff>
      <xdr:row>35</xdr:row>
      <xdr:rowOff>186417</xdr:rowOff>
    </xdr:from>
    <xdr:to>
      <xdr:col>13</xdr:col>
      <xdr:colOff>474314</xdr:colOff>
      <xdr:row>59</xdr:row>
      <xdr:rowOff>9524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42BEE7D-772A-4433-9070-325DB53DF9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40435" y="16455117"/>
          <a:ext cx="7149979" cy="43951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Normal="100" zoomScaleSheetLayoutView="85" workbookViewId="0">
      <selection activeCell="G47" sqref="G47"/>
    </sheetView>
  </sheetViews>
  <sheetFormatPr baseColWidth="10" defaultRowHeight="15" x14ac:dyDescent="0.25"/>
  <cols>
    <col min="1" max="1" width="6.7109375" customWidth="1"/>
    <col min="2" max="10" width="13.42578125" customWidth="1"/>
  </cols>
  <sheetData>
    <row r="1" spans="1:11" x14ac:dyDescent="0.25">
      <c r="A1" s="124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27" t="s">
        <v>23</v>
      </c>
    </row>
    <row r="2" spans="1:11" ht="14.45" customHeight="1" x14ac:dyDescent="0.25">
      <c r="A2" s="125"/>
      <c r="B2" s="16"/>
      <c r="C2" s="16"/>
      <c r="D2" s="16"/>
      <c r="E2" s="71"/>
      <c r="F2" s="71"/>
      <c r="G2" s="132" t="s">
        <v>24</v>
      </c>
      <c r="H2" s="132"/>
      <c r="I2" s="132"/>
      <c r="J2" s="132"/>
      <c r="K2" s="128"/>
    </row>
    <row r="3" spans="1:11" x14ac:dyDescent="0.25">
      <c r="A3" s="125"/>
      <c r="B3" s="16"/>
      <c r="C3" s="16"/>
      <c r="D3" s="16"/>
      <c r="E3" s="72"/>
      <c r="F3" s="71"/>
      <c r="G3" s="132"/>
      <c r="H3" s="132"/>
      <c r="I3" s="132"/>
      <c r="J3" s="132"/>
      <c r="K3" s="128"/>
    </row>
    <row r="4" spans="1:11" x14ac:dyDescent="0.25">
      <c r="A4" s="125"/>
      <c r="B4" s="16"/>
      <c r="C4" s="16"/>
      <c r="D4" s="16"/>
      <c r="E4" s="16"/>
      <c r="F4" s="16"/>
      <c r="G4" s="16"/>
      <c r="H4" s="16"/>
      <c r="I4" s="16"/>
      <c r="J4" s="16"/>
      <c r="K4" s="128"/>
    </row>
    <row r="5" spans="1:11" x14ac:dyDescent="0.25">
      <c r="A5" s="125"/>
      <c r="B5" s="16"/>
      <c r="C5" s="16"/>
      <c r="D5" s="16"/>
      <c r="E5" s="16"/>
      <c r="F5" s="16"/>
      <c r="G5" s="16"/>
      <c r="H5" s="16"/>
      <c r="I5" s="16"/>
      <c r="J5" s="16"/>
      <c r="K5" s="128"/>
    </row>
    <row r="6" spans="1:11" x14ac:dyDescent="0.25">
      <c r="A6" s="125"/>
      <c r="B6" s="16"/>
      <c r="C6" s="16"/>
      <c r="D6" s="16"/>
      <c r="E6" s="16"/>
      <c r="F6" s="16"/>
      <c r="G6" s="16"/>
      <c r="H6" s="16"/>
      <c r="I6" s="16"/>
      <c r="J6" s="16"/>
      <c r="K6" s="128"/>
    </row>
    <row r="7" spans="1:11" x14ac:dyDescent="0.25">
      <c r="A7" s="125"/>
      <c r="B7" s="16"/>
      <c r="C7" s="16"/>
      <c r="D7" s="16"/>
      <c r="E7" s="16"/>
      <c r="F7" s="16"/>
      <c r="G7" s="16"/>
      <c r="H7" s="16"/>
      <c r="I7" s="16"/>
      <c r="J7" s="16"/>
      <c r="K7" s="128"/>
    </row>
    <row r="8" spans="1:11" x14ac:dyDescent="0.25">
      <c r="A8" s="125"/>
      <c r="B8" s="16"/>
      <c r="C8" s="16"/>
      <c r="D8" s="16"/>
      <c r="E8" s="16"/>
      <c r="F8" s="16"/>
      <c r="G8" s="16"/>
      <c r="H8" s="16"/>
      <c r="I8" s="16"/>
      <c r="J8" s="16"/>
      <c r="K8" s="128"/>
    </row>
    <row r="9" spans="1:11" x14ac:dyDescent="0.25">
      <c r="A9" s="125"/>
      <c r="B9" s="16"/>
      <c r="C9" s="16"/>
      <c r="D9" s="16"/>
      <c r="E9" s="16"/>
      <c r="F9" s="16"/>
      <c r="G9" s="16"/>
      <c r="H9" s="16"/>
      <c r="I9" s="16"/>
      <c r="J9" s="16"/>
      <c r="K9" s="128"/>
    </row>
    <row r="10" spans="1:11" ht="18.75" x14ac:dyDescent="0.3">
      <c r="A10" s="125"/>
      <c r="B10" s="16"/>
      <c r="C10" s="130" t="s">
        <v>169</v>
      </c>
      <c r="D10" s="130"/>
      <c r="E10" s="130"/>
      <c r="F10" s="130"/>
      <c r="G10" s="130"/>
      <c r="H10" s="130"/>
      <c r="I10" s="130"/>
      <c r="J10" s="16"/>
      <c r="K10" s="128"/>
    </row>
    <row r="11" spans="1:11" x14ac:dyDescent="0.25">
      <c r="A11" s="125"/>
      <c r="B11" s="16"/>
      <c r="C11" s="16"/>
      <c r="D11" s="16"/>
      <c r="E11" s="16"/>
      <c r="F11" s="16"/>
      <c r="G11" s="16"/>
      <c r="H11" s="16"/>
      <c r="I11" s="16"/>
      <c r="J11" s="16"/>
      <c r="K11" s="128"/>
    </row>
    <row r="12" spans="1:11" x14ac:dyDescent="0.25">
      <c r="A12" s="125"/>
      <c r="B12" s="16"/>
      <c r="C12" s="16"/>
      <c r="D12" s="16"/>
      <c r="E12" s="16"/>
      <c r="F12" s="16"/>
      <c r="G12" s="16"/>
      <c r="H12" s="16"/>
      <c r="I12" s="16"/>
      <c r="J12" s="16"/>
      <c r="K12" s="128"/>
    </row>
    <row r="13" spans="1:11" x14ac:dyDescent="0.25">
      <c r="A13" s="125"/>
      <c r="B13" s="16"/>
      <c r="C13" s="16"/>
      <c r="D13" s="16"/>
      <c r="E13" s="16"/>
      <c r="F13" s="16"/>
      <c r="G13" s="16"/>
      <c r="H13" s="16"/>
      <c r="I13" s="16"/>
      <c r="J13" s="16"/>
      <c r="K13" s="128"/>
    </row>
    <row r="14" spans="1:11" x14ac:dyDescent="0.25">
      <c r="A14" s="125"/>
      <c r="B14" s="16"/>
      <c r="C14" s="16"/>
      <c r="D14" s="16"/>
      <c r="E14" s="16"/>
      <c r="F14" s="16"/>
      <c r="G14" s="16"/>
      <c r="H14" s="16"/>
      <c r="I14" s="16"/>
      <c r="J14" s="16"/>
      <c r="K14" s="128"/>
    </row>
    <row r="15" spans="1:11" x14ac:dyDescent="0.25">
      <c r="A15" s="125"/>
      <c r="B15" s="16"/>
      <c r="C15" s="16"/>
      <c r="D15" s="16"/>
      <c r="E15" s="16"/>
      <c r="F15" s="16"/>
      <c r="G15" s="16"/>
      <c r="H15" s="16"/>
      <c r="I15" s="16"/>
      <c r="J15" s="16"/>
      <c r="K15" s="128"/>
    </row>
    <row r="16" spans="1:11" x14ac:dyDescent="0.25">
      <c r="A16" s="125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28"/>
    </row>
    <row r="17" spans="1:11" x14ac:dyDescent="0.25">
      <c r="A17" s="125"/>
      <c r="B17" s="16"/>
      <c r="C17" s="16" t="s">
        <v>28</v>
      </c>
      <c r="D17" s="16" t="s">
        <v>41</v>
      </c>
      <c r="E17" s="16"/>
      <c r="F17" s="16"/>
      <c r="G17" s="16"/>
      <c r="H17" s="16"/>
      <c r="I17" s="16"/>
      <c r="J17" s="16"/>
      <c r="K17" s="128"/>
    </row>
    <row r="18" spans="1:11" x14ac:dyDescent="0.25">
      <c r="A18" s="125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28"/>
    </row>
    <row r="19" spans="1:11" x14ac:dyDescent="0.25">
      <c r="A19" s="125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28"/>
    </row>
    <row r="20" spans="1:11" x14ac:dyDescent="0.25">
      <c r="A20" s="125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28"/>
    </row>
    <row r="21" spans="1:11" x14ac:dyDescent="0.25">
      <c r="A21" s="125"/>
      <c r="B21" s="16"/>
      <c r="C21" s="16"/>
      <c r="D21" s="16"/>
      <c r="E21" s="16"/>
      <c r="F21" s="16"/>
      <c r="G21" s="16"/>
      <c r="H21" s="16"/>
      <c r="I21" s="16"/>
      <c r="J21" s="16"/>
      <c r="K21" s="128"/>
    </row>
    <row r="22" spans="1:11" x14ac:dyDescent="0.25">
      <c r="A22" s="125"/>
      <c r="B22" s="16"/>
      <c r="C22" s="16"/>
      <c r="D22" s="16"/>
      <c r="E22" s="16"/>
      <c r="F22" s="16"/>
      <c r="G22" s="16"/>
      <c r="H22" s="16"/>
      <c r="I22" s="16"/>
      <c r="J22" s="16"/>
      <c r="K22" s="128"/>
    </row>
    <row r="23" spans="1:11" x14ac:dyDescent="0.25">
      <c r="A23" s="125"/>
      <c r="B23" s="16"/>
      <c r="C23" s="16"/>
      <c r="D23" s="16"/>
      <c r="E23" s="16"/>
      <c r="F23" s="16"/>
      <c r="G23" s="16"/>
      <c r="H23" s="16"/>
      <c r="I23" s="16"/>
      <c r="J23" s="16"/>
      <c r="K23" s="128"/>
    </row>
    <row r="24" spans="1:11" x14ac:dyDescent="0.25">
      <c r="A24" s="125"/>
      <c r="B24" s="16"/>
      <c r="C24" s="16"/>
      <c r="D24" s="16"/>
      <c r="E24" s="16"/>
      <c r="F24" s="16"/>
      <c r="G24" s="16"/>
      <c r="H24" s="16"/>
      <c r="I24" s="16"/>
      <c r="J24" s="16"/>
      <c r="K24" s="128"/>
    </row>
    <row r="25" spans="1:11" ht="15" customHeight="1" x14ac:dyDescent="0.25">
      <c r="A25" s="125"/>
      <c r="B25" s="16"/>
      <c r="C25" s="131" t="s">
        <v>25</v>
      </c>
      <c r="D25" s="131"/>
      <c r="E25" s="131"/>
      <c r="F25" s="131"/>
      <c r="G25" s="131"/>
      <c r="H25" s="131"/>
      <c r="I25" s="131"/>
      <c r="J25" s="16"/>
      <c r="K25" s="128"/>
    </row>
    <row r="26" spans="1:11" x14ac:dyDescent="0.25">
      <c r="A26" s="125"/>
      <c r="B26" s="16"/>
      <c r="C26" s="131"/>
      <c r="D26" s="131"/>
      <c r="E26" s="131"/>
      <c r="F26" s="131"/>
      <c r="G26" s="131"/>
      <c r="H26" s="131"/>
      <c r="I26" s="131"/>
      <c r="J26" s="16"/>
      <c r="K26" s="128"/>
    </row>
    <row r="27" spans="1:11" x14ac:dyDescent="0.25">
      <c r="A27" s="125"/>
      <c r="B27" s="16"/>
      <c r="C27" s="16"/>
      <c r="D27" s="16"/>
      <c r="E27" s="16"/>
      <c r="F27" s="16"/>
      <c r="G27" s="16"/>
      <c r="H27" s="16"/>
      <c r="I27" s="16"/>
      <c r="J27" s="16"/>
      <c r="K27" s="128"/>
    </row>
    <row r="28" spans="1:11" x14ac:dyDescent="0.25">
      <c r="A28" s="125"/>
      <c r="B28" s="16"/>
      <c r="C28" s="16"/>
      <c r="D28" s="16"/>
      <c r="E28" s="16"/>
      <c r="F28" s="16"/>
      <c r="G28" s="16"/>
      <c r="H28" s="16"/>
      <c r="I28" s="16"/>
      <c r="J28" s="16"/>
      <c r="K28" s="128"/>
    </row>
    <row r="29" spans="1:11" ht="15" customHeight="1" x14ac:dyDescent="0.25">
      <c r="A29" s="125"/>
      <c r="B29" s="16"/>
      <c r="C29" s="131" t="s">
        <v>170</v>
      </c>
      <c r="D29" s="131"/>
      <c r="E29" s="131"/>
      <c r="F29" s="131"/>
      <c r="G29" s="131"/>
      <c r="H29" s="131"/>
      <c r="I29" s="16"/>
      <c r="J29" s="16"/>
      <c r="K29" s="128"/>
    </row>
    <row r="30" spans="1:11" x14ac:dyDescent="0.25">
      <c r="A30" s="125"/>
      <c r="B30" s="16"/>
      <c r="C30" s="131"/>
      <c r="D30" s="131"/>
      <c r="E30" s="131"/>
      <c r="F30" s="131"/>
      <c r="G30" s="131"/>
      <c r="H30" s="131"/>
      <c r="I30" s="16"/>
      <c r="J30" s="16"/>
      <c r="K30" s="128"/>
    </row>
    <row r="31" spans="1:11" x14ac:dyDescent="0.25">
      <c r="A31" s="125"/>
      <c r="B31" s="16"/>
      <c r="C31" s="16"/>
      <c r="D31" s="16"/>
      <c r="E31" s="16"/>
      <c r="F31" s="16"/>
      <c r="G31" s="16"/>
      <c r="H31" s="16"/>
      <c r="I31" s="16"/>
      <c r="J31" s="16"/>
      <c r="K31" s="128"/>
    </row>
    <row r="32" spans="1:11" x14ac:dyDescent="0.25">
      <c r="A32" s="126"/>
      <c r="B32" s="17"/>
      <c r="C32" s="17"/>
      <c r="D32" s="17"/>
      <c r="E32" s="17"/>
      <c r="F32" s="17"/>
      <c r="G32" s="17"/>
      <c r="H32" s="17"/>
      <c r="I32" s="17"/>
      <c r="J32" s="17"/>
      <c r="K32" s="129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L54"/>
  <sheetViews>
    <sheetView zoomScale="130" zoomScaleNormal="130" zoomScaleSheetLayoutView="85" zoomScalePageLayoutView="85" workbookViewId="0">
      <selection activeCell="M19" sqref="M19"/>
    </sheetView>
  </sheetViews>
  <sheetFormatPr baseColWidth="10" defaultRowHeight="15" x14ac:dyDescent="0.25"/>
  <cols>
    <col min="10" max="10" width="12.85546875" customWidth="1"/>
    <col min="11" max="11" width="10.140625" customWidth="1"/>
  </cols>
  <sheetData>
    <row r="1" spans="1:12" ht="15.75" x14ac:dyDescent="0.25">
      <c r="A1" s="12" t="s">
        <v>16</v>
      </c>
      <c r="B1" s="12"/>
      <c r="C1" s="12"/>
    </row>
    <row r="3" spans="1:12" ht="15.75" x14ac:dyDescent="0.25">
      <c r="A3" s="11" t="s">
        <v>17</v>
      </c>
      <c r="B3" s="11"/>
      <c r="C3" s="11"/>
    </row>
    <row r="4" spans="1:12" ht="15.75" thickBot="1" x14ac:dyDescent="0.3">
      <c r="A4" s="3"/>
      <c r="B4" s="3"/>
      <c r="C4" s="3"/>
    </row>
    <row r="5" spans="1:12" x14ac:dyDescent="0.25">
      <c r="A5" s="140"/>
      <c r="B5" s="133" t="s">
        <v>0</v>
      </c>
      <c r="C5" s="134"/>
      <c r="D5" s="133" t="s">
        <v>0</v>
      </c>
      <c r="E5" s="134"/>
      <c r="F5" s="133" t="s">
        <v>171</v>
      </c>
      <c r="G5" s="134"/>
      <c r="H5" s="133" t="s">
        <v>171</v>
      </c>
      <c r="I5" s="134"/>
      <c r="J5" s="136" t="s">
        <v>1</v>
      </c>
      <c r="K5" s="137"/>
    </row>
    <row r="6" spans="1:12" x14ac:dyDescent="0.25">
      <c r="A6" s="141"/>
      <c r="B6" s="135">
        <v>2021</v>
      </c>
      <c r="C6" s="135"/>
      <c r="D6" s="135">
        <v>2022</v>
      </c>
      <c r="E6" s="135"/>
      <c r="F6" s="135">
        <v>2022</v>
      </c>
      <c r="G6" s="135"/>
      <c r="H6" s="135">
        <v>2023</v>
      </c>
      <c r="I6" s="135"/>
      <c r="J6" s="138"/>
      <c r="K6" s="139"/>
    </row>
    <row r="7" spans="1:12" x14ac:dyDescent="0.25">
      <c r="A7" s="6" t="s">
        <v>2</v>
      </c>
      <c r="B7" s="112" t="s">
        <v>3</v>
      </c>
      <c r="C7" s="112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3</v>
      </c>
      <c r="I7" s="86" t="s">
        <v>4</v>
      </c>
      <c r="J7" s="86" t="s">
        <v>5</v>
      </c>
      <c r="K7" s="87" t="s">
        <v>6</v>
      </c>
    </row>
    <row r="8" spans="1:12" x14ac:dyDescent="0.25">
      <c r="A8" s="7" t="s">
        <v>7</v>
      </c>
      <c r="B8" s="5">
        <v>3466151.7030299995</v>
      </c>
      <c r="C8" s="100">
        <v>3056789.9243239998</v>
      </c>
      <c r="D8" s="5">
        <v>3916835.6017199964</v>
      </c>
      <c r="E8" s="4">
        <v>2747617.1642209999</v>
      </c>
      <c r="F8" s="100">
        <v>1456613.5773700001</v>
      </c>
      <c r="G8" s="100">
        <v>961407.57252499997</v>
      </c>
      <c r="H8" s="5">
        <v>1595625.7994299997</v>
      </c>
      <c r="I8" s="100">
        <v>842087.25841400004</v>
      </c>
      <c r="J8" s="113">
        <v>9.5435209598275321</v>
      </c>
      <c r="K8" s="114">
        <v>-12.411002109919119</v>
      </c>
      <c r="L8" s="122"/>
    </row>
    <row r="9" spans="1:12" x14ac:dyDescent="0.25">
      <c r="A9" s="7" t="s">
        <v>8</v>
      </c>
      <c r="B9" s="5">
        <v>927698.62676000025</v>
      </c>
      <c r="C9" s="100">
        <v>721172.99311200005</v>
      </c>
      <c r="D9" s="5">
        <v>942647.36639999971</v>
      </c>
      <c r="E9" s="4">
        <v>679631.39311800001</v>
      </c>
      <c r="F9" s="100">
        <v>255599.18682000012</v>
      </c>
      <c r="G9" s="100">
        <v>236253.20121500001</v>
      </c>
      <c r="H9" s="5">
        <v>199199.21372</v>
      </c>
      <c r="I9" s="100">
        <v>102452.211958</v>
      </c>
      <c r="J9" s="113">
        <v>-22.065787376592287</v>
      </c>
      <c r="K9" s="114">
        <v>-56.63457196299985</v>
      </c>
      <c r="L9" s="122"/>
    </row>
    <row r="10" spans="1:12" x14ac:dyDescent="0.25">
      <c r="A10" s="7" t="s">
        <v>9</v>
      </c>
      <c r="B10" s="5">
        <v>1110731.9650599998</v>
      </c>
      <c r="C10" s="100">
        <v>783117.67033999995</v>
      </c>
      <c r="D10" s="5">
        <v>1239731.2564500002</v>
      </c>
      <c r="E10" s="4">
        <v>684675.29380700004</v>
      </c>
      <c r="F10" s="100">
        <v>284326.06242000009</v>
      </c>
      <c r="G10" s="100">
        <v>181863.64982399999</v>
      </c>
      <c r="H10" s="5">
        <v>282200.24383999995</v>
      </c>
      <c r="I10" s="100">
        <v>141746.56754700001</v>
      </c>
      <c r="J10" s="113">
        <v>-0.74766926461350069</v>
      </c>
      <c r="K10" s="114">
        <v>-22.058878899562178</v>
      </c>
      <c r="L10" s="122"/>
    </row>
    <row r="11" spans="1:12" x14ac:dyDescent="0.25">
      <c r="A11" s="7" t="s">
        <v>10</v>
      </c>
      <c r="B11" s="5">
        <v>903639.07404000021</v>
      </c>
      <c r="C11" s="100">
        <v>365159.639241</v>
      </c>
      <c r="D11" s="5">
        <v>957644.57020999992</v>
      </c>
      <c r="E11" s="4">
        <v>346339.69026100001</v>
      </c>
      <c r="F11" s="100">
        <v>261973.69861999995</v>
      </c>
      <c r="G11" s="100">
        <v>95209.750998000003</v>
      </c>
      <c r="H11" s="5">
        <v>262297.35194000002</v>
      </c>
      <c r="I11" s="100">
        <v>79921.233143999998</v>
      </c>
      <c r="J11" s="113">
        <v>0.12354420375212491</v>
      </c>
      <c r="K11" s="114">
        <v>-16.057722758167028</v>
      </c>
      <c r="L11" s="122"/>
    </row>
    <row r="12" spans="1:12" x14ac:dyDescent="0.25">
      <c r="A12" s="7" t="s">
        <v>11</v>
      </c>
      <c r="B12" s="5">
        <v>1536750.1538200004</v>
      </c>
      <c r="C12" s="100">
        <v>578957.02647200006</v>
      </c>
      <c r="D12" s="5">
        <v>1647497.68824</v>
      </c>
      <c r="E12" s="4">
        <v>601474.65151899995</v>
      </c>
      <c r="F12" s="100">
        <v>544274.94360999996</v>
      </c>
      <c r="G12" s="100">
        <v>181877.709378</v>
      </c>
      <c r="H12" s="5">
        <v>556511.80655999982</v>
      </c>
      <c r="I12" s="100">
        <v>169976.81698999999</v>
      </c>
      <c r="J12" s="113">
        <v>2.2482870272948272</v>
      </c>
      <c r="K12" s="114">
        <v>-6.5433485107656324</v>
      </c>
      <c r="L12" s="122"/>
    </row>
    <row r="13" spans="1:12" x14ac:dyDescent="0.25">
      <c r="A13" s="7" t="s">
        <v>12</v>
      </c>
      <c r="B13" s="5">
        <v>334292.77918000001</v>
      </c>
      <c r="C13" s="100">
        <v>121344.816026</v>
      </c>
      <c r="D13" s="5">
        <v>419770.85061000014</v>
      </c>
      <c r="E13" s="4">
        <v>127615.415066</v>
      </c>
      <c r="F13" s="100">
        <v>96389.52482999998</v>
      </c>
      <c r="G13" s="100">
        <v>31501.328562999999</v>
      </c>
      <c r="H13" s="5">
        <v>55519.822780000002</v>
      </c>
      <c r="I13" s="100">
        <v>19838.112670999999</v>
      </c>
      <c r="J13" s="113">
        <v>-42.400563880858364</v>
      </c>
      <c r="K13" s="114">
        <v>-37.02452062831113</v>
      </c>
      <c r="L13" s="122"/>
    </row>
    <row r="14" spans="1:12" x14ac:dyDescent="0.25">
      <c r="A14" s="7" t="s">
        <v>13</v>
      </c>
      <c r="B14" s="5">
        <v>1316210.9892399991</v>
      </c>
      <c r="C14" s="100">
        <v>549984.64226999995</v>
      </c>
      <c r="D14" s="5">
        <v>1438657.5598599999</v>
      </c>
      <c r="E14" s="4">
        <v>529829.35572999995</v>
      </c>
      <c r="F14" s="100">
        <v>312722.55899999995</v>
      </c>
      <c r="G14" s="100">
        <v>125733.42349099999</v>
      </c>
      <c r="H14" s="5">
        <v>374414.71618000005</v>
      </c>
      <c r="I14" s="100">
        <v>118032.24046</v>
      </c>
      <c r="J14" s="113">
        <v>19.727440635326889</v>
      </c>
      <c r="K14" s="114">
        <v>-6.1250086231456544</v>
      </c>
      <c r="L14" s="122"/>
    </row>
    <row r="15" spans="1:12" x14ac:dyDescent="0.25">
      <c r="A15" s="7" t="s">
        <v>14</v>
      </c>
      <c r="B15" s="5">
        <v>2799896.1027600025</v>
      </c>
      <c r="C15" s="100">
        <v>1923130.61809</v>
      </c>
      <c r="D15" s="5">
        <v>3498008.9782499992</v>
      </c>
      <c r="E15" s="4">
        <v>1909456.271471</v>
      </c>
      <c r="F15" s="100">
        <v>701389.91690999991</v>
      </c>
      <c r="G15" s="100">
        <v>429833.07349099999</v>
      </c>
      <c r="H15" s="5">
        <v>790771.59192999988</v>
      </c>
      <c r="I15" s="100">
        <v>389365.02914100001</v>
      </c>
      <c r="J15" s="113">
        <v>12.743507265370216</v>
      </c>
      <c r="K15" s="114">
        <v>-9.4148279520066556</v>
      </c>
      <c r="L15" s="122"/>
    </row>
    <row r="16" spans="1:12" ht="15.75" thickBot="1" x14ac:dyDescent="0.3">
      <c r="A16" s="8" t="s">
        <v>15</v>
      </c>
      <c r="B16" s="101">
        <f t="shared" ref="B16:E16" si="0">SUM(B8:B15)</f>
        <v>12395371.393890001</v>
      </c>
      <c r="C16" s="101">
        <f t="shared" si="0"/>
        <v>8099657.3298749998</v>
      </c>
      <c r="D16" s="101">
        <f t="shared" si="0"/>
        <v>14060793.871739997</v>
      </c>
      <c r="E16" s="101">
        <f t="shared" si="0"/>
        <v>7626639.2351930002</v>
      </c>
      <c r="F16" s="101">
        <v>3913289.4695799998</v>
      </c>
      <c r="G16" s="101">
        <v>2243679.709485</v>
      </c>
      <c r="H16" s="101">
        <v>4116540.5463799993</v>
      </c>
      <c r="I16" s="101">
        <v>1863419.4703249999</v>
      </c>
      <c r="J16" s="115">
        <v>5.1938676752633306</v>
      </c>
      <c r="K16" s="116">
        <v>-16.948062486480417</v>
      </c>
      <c r="L16" s="122"/>
    </row>
    <row r="17" spans="1:11" x14ac:dyDescent="0.25">
      <c r="A17" t="s">
        <v>18</v>
      </c>
      <c r="D17" s="1"/>
      <c r="E17" s="1"/>
      <c r="F17" s="1"/>
      <c r="G17" s="1"/>
      <c r="H17" s="1"/>
      <c r="I17" s="1"/>
      <c r="J17" s="2"/>
      <c r="K17" s="2"/>
    </row>
    <row r="18" spans="1:11" x14ac:dyDescent="0.25">
      <c r="A18" s="121" t="s">
        <v>166</v>
      </c>
      <c r="B18" s="121"/>
      <c r="C18" s="121"/>
      <c r="D18" s="121"/>
      <c r="E18" s="121"/>
      <c r="F18" s="121"/>
      <c r="G18" s="121"/>
      <c r="H18" s="121"/>
      <c r="I18" s="118"/>
      <c r="J18" s="118"/>
      <c r="K18" s="118"/>
    </row>
    <row r="37" spans="1:11" ht="15.75" x14ac:dyDescent="0.25">
      <c r="A37" s="12" t="s">
        <v>19</v>
      </c>
      <c r="B37" s="12"/>
      <c r="C37" s="12"/>
    </row>
    <row r="38" spans="1:11" ht="15.75" x14ac:dyDescent="0.25">
      <c r="A38" s="13"/>
      <c r="B38" s="13"/>
      <c r="C38" s="13"/>
    </row>
    <row r="39" spans="1:11" ht="15.75" x14ac:dyDescent="0.25">
      <c r="A39" s="11" t="s">
        <v>20</v>
      </c>
      <c r="B39" s="11"/>
      <c r="C39" s="11"/>
    </row>
    <row r="40" spans="1:11" ht="15.75" thickBot="1" x14ac:dyDescent="0.3">
      <c r="A40" s="3"/>
      <c r="B40" s="3"/>
      <c r="C40" s="3"/>
    </row>
    <row r="41" spans="1:11" x14ac:dyDescent="0.25">
      <c r="A41" s="140"/>
      <c r="B41" s="133" t="s">
        <v>0</v>
      </c>
      <c r="C41" s="134"/>
      <c r="D41" s="133" t="s">
        <v>0</v>
      </c>
      <c r="E41" s="134"/>
      <c r="F41" s="133" t="s">
        <v>171</v>
      </c>
      <c r="G41" s="134"/>
      <c r="H41" s="133" t="s">
        <v>171</v>
      </c>
      <c r="I41" s="134"/>
      <c r="J41" s="136" t="s">
        <v>1</v>
      </c>
      <c r="K41" s="137"/>
    </row>
    <row r="42" spans="1:11" x14ac:dyDescent="0.25">
      <c r="A42" s="141"/>
      <c r="B42" s="135">
        <v>2021</v>
      </c>
      <c r="C42" s="135"/>
      <c r="D42" s="135">
        <v>2022</v>
      </c>
      <c r="E42" s="135"/>
      <c r="F42" s="135">
        <v>2022</v>
      </c>
      <c r="G42" s="135"/>
      <c r="H42" s="135">
        <v>2023</v>
      </c>
      <c r="I42" s="135"/>
      <c r="J42" s="138"/>
      <c r="K42" s="139"/>
    </row>
    <row r="43" spans="1:11" x14ac:dyDescent="0.25">
      <c r="A43" s="6" t="s">
        <v>2</v>
      </c>
      <c r="B43" s="112" t="s">
        <v>3</v>
      </c>
      <c r="C43" s="112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3</v>
      </c>
      <c r="I43" s="86" t="s">
        <v>4</v>
      </c>
      <c r="J43" s="86" t="s">
        <v>5</v>
      </c>
      <c r="K43" s="87" t="s">
        <v>6</v>
      </c>
    </row>
    <row r="44" spans="1:11" x14ac:dyDescent="0.25">
      <c r="A44" s="7" t="s">
        <v>7</v>
      </c>
      <c r="B44" s="5">
        <v>379545.27425000007</v>
      </c>
      <c r="C44" s="100">
        <v>140215.426466</v>
      </c>
      <c r="D44" s="5">
        <v>417666.25461</v>
      </c>
      <c r="E44" s="4">
        <v>160465.181216</v>
      </c>
      <c r="F44" s="4">
        <v>98832.836259999996</v>
      </c>
      <c r="G44" s="4">
        <v>35986.388054000003</v>
      </c>
      <c r="H44" s="5">
        <v>115874.37221000003</v>
      </c>
      <c r="I44" s="4">
        <v>41576.424234999999</v>
      </c>
      <c r="J44" s="113">
        <v>17.242787513624304</v>
      </c>
      <c r="K44" s="114">
        <v>15.533751741385574</v>
      </c>
    </row>
    <row r="45" spans="1:11" x14ac:dyDescent="0.25">
      <c r="A45" s="7" t="s">
        <v>8</v>
      </c>
      <c r="B45" s="5">
        <v>819535.53426000022</v>
      </c>
      <c r="C45" s="100">
        <v>937644.62778099999</v>
      </c>
      <c r="D45" s="5">
        <v>1179267.4283300003</v>
      </c>
      <c r="E45" s="4">
        <v>1475002.74657</v>
      </c>
      <c r="F45" s="4">
        <v>268686.13602999999</v>
      </c>
      <c r="G45" s="4">
        <v>293285.776365</v>
      </c>
      <c r="H45" s="5">
        <v>370053.15777999989</v>
      </c>
      <c r="I45" s="4">
        <v>375380.21102300001</v>
      </c>
      <c r="J45" s="113">
        <v>37.726926758395088</v>
      </c>
      <c r="K45" s="114">
        <v>27.991277202557498</v>
      </c>
    </row>
    <row r="46" spans="1:11" x14ac:dyDescent="0.25">
      <c r="A46" s="7" t="s">
        <v>9</v>
      </c>
      <c r="B46" s="5">
        <v>215605.51153999992</v>
      </c>
      <c r="C46" s="100">
        <v>156535.255718</v>
      </c>
      <c r="D46" s="5">
        <v>264096.60385000007</v>
      </c>
      <c r="E46" s="4">
        <v>179683.99512800001</v>
      </c>
      <c r="F46" s="4">
        <v>39155.896000000001</v>
      </c>
      <c r="G46" s="4">
        <v>27106.909033</v>
      </c>
      <c r="H46" s="5">
        <v>54333.212699999996</v>
      </c>
      <c r="I46" s="4">
        <v>30706.154212000001</v>
      </c>
      <c r="J46" s="113">
        <v>38.761255009973453</v>
      </c>
      <c r="K46" s="114">
        <v>13.277962362356673</v>
      </c>
    </row>
    <row r="47" spans="1:11" x14ac:dyDescent="0.25">
      <c r="A47" s="7" t="s">
        <v>10</v>
      </c>
      <c r="B47" s="5">
        <v>247291.69325999994</v>
      </c>
      <c r="C47" s="100">
        <v>301379.19072499999</v>
      </c>
      <c r="D47" s="5">
        <v>340991.88992000005</v>
      </c>
      <c r="E47" s="4">
        <v>279651.750528</v>
      </c>
      <c r="F47" s="4">
        <v>76034.86662999999</v>
      </c>
      <c r="G47" s="4">
        <v>73291.714548999997</v>
      </c>
      <c r="H47" s="5">
        <v>94382.600170000005</v>
      </c>
      <c r="I47" s="4">
        <v>81459.491615999999</v>
      </c>
      <c r="J47" s="113">
        <v>24.130684188983391</v>
      </c>
      <c r="K47" s="114">
        <v>11.144202475355307</v>
      </c>
    </row>
    <row r="48" spans="1:11" x14ac:dyDescent="0.25">
      <c r="A48" s="7" t="s">
        <v>11</v>
      </c>
      <c r="B48" s="5">
        <v>932539.18253999995</v>
      </c>
      <c r="C48" s="100">
        <v>1386610.1330649999</v>
      </c>
      <c r="D48" s="5">
        <v>1153761.3964400005</v>
      </c>
      <c r="E48" s="4">
        <v>1797630.0067960001</v>
      </c>
      <c r="F48" s="4">
        <v>226223.75629000002</v>
      </c>
      <c r="G48" s="4">
        <v>398029.66294800001</v>
      </c>
      <c r="H48" s="5">
        <v>329671.60572999995</v>
      </c>
      <c r="I48" s="4">
        <v>588919.72698399995</v>
      </c>
      <c r="J48" s="113">
        <v>45.728110582421948</v>
      </c>
      <c r="K48" s="114">
        <v>47.958753280390184</v>
      </c>
    </row>
    <row r="49" spans="1:11" x14ac:dyDescent="0.25">
      <c r="A49" s="7" t="s">
        <v>12</v>
      </c>
      <c r="B49" s="5">
        <v>250802.49955000001</v>
      </c>
      <c r="C49" s="100">
        <v>92208.582852000007</v>
      </c>
      <c r="D49" s="5">
        <v>324343.99574000004</v>
      </c>
      <c r="E49" s="4">
        <v>107170.428012</v>
      </c>
      <c r="F49" s="4">
        <v>61124.26797999999</v>
      </c>
      <c r="G49" s="4">
        <v>22354.990345999999</v>
      </c>
      <c r="H49" s="5">
        <v>69245.324909999996</v>
      </c>
      <c r="I49" s="4">
        <v>17353.434754000002</v>
      </c>
      <c r="J49" s="113">
        <v>13.286141819575223</v>
      </c>
      <c r="K49" s="114">
        <v>-22.373329241427879</v>
      </c>
    </row>
    <row r="50" spans="1:11" x14ac:dyDescent="0.25">
      <c r="A50" s="7" t="s">
        <v>13</v>
      </c>
      <c r="B50" s="5">
        <v>1141198.8682399997</v>
      </c>
      <c r="C50" s="100">
        <v>1062251.8823480001</v>
      </c>
      <c r="D50" s="5">
        <v>1280218.2470899997</v>
      </c>
      <c r="E50" s="4">
        <v>977876.94651499996</v>
      </c>
      <c r="F50" s="4">
        <v>260479.21212999994</v>
      </c>
      <c r="G50" s="4">
        <v>254883.60960299999</v>
      </c>
      <c r="H50" s="5">
        <v>337827.93539999996</v>
      </c>
      <c r="I50" s="4">
        <v>265864.84348899999</v>
      </c>
      <c r="J50" s="113">
        <v>29.694777804916278</v>
      </c>
      <c r="K50" s="114">
        <v>4.3083326947166523</v>
      </c>
    </row>
    <row r="51" spans="1:11" x14ac:dyDescent="0.25">
      <c r="A51" s="7" t="s">
        <v>14</v>
      </c>
      <c r="B51" s="5">
        <v>1232400.4516499995</v>
      </c>
      <c r="C51" s="100">
        <v>1273313.7262840001</v>
      </c>
      <c r="D51" s="5">
        <v>1838219.3975199992</v>
      </c>
      <c r="E51" s="4">
        <v>1401497.3453569999</v>
      </c>
      <c r="F51" s="4">
        <v>421030.21714000008</v>
      </c>
      <c r="G51" s="4">
        <v>312166.83057799999</v>
      </c>
      <c r="H51" s="5">
        <v>521913.08470000018</v>
      </c>
      <c r="I51" s="4">
        <v>374167.01758599997</v>
      </c>
      <c r="J51" s="113">
        <v>23.960956590071714</v>
      </c>
      <c r="K51" s="114">
        <v>19.86123474207751</v>
      </c>
    </row>
    <row r="52" spans="1:11" ht="15.75" thickBot="1" x14ac:dyDescent="0.3">
      <c r="A52" s="8" t="s">
        <v>15</v>
      </c>
      <c r="B52" s="101">
        <f t="shared" ref="B52:E52" si="1">SUM(B44:B51)</f>
        <v>5218919.0152899986</v>
      </c>
      <c r="C52" s="101">
        <f t="shared" si="1"/>
        <v>5350158.8252390008</v>
      </c>
      <c r="D52" s="101">
        <f t="shared" si="1"/>
        <v>6798565.2134999996</v>
      </c>
      <c r="E52" s="101">
        <f t="shared" si="1"/>
        <v>6378978.4001219999</v>
      </c>
      <c r="F52" s="101">
        <v>1451567.1884600001</v>
      </c>
      <c r="G52" s="101">
        <v>1417105.881476</v>
      </c>
      <c r="H52" s="101">
        <v>1893301.2936</v>
      </c>
      <c r="I52" s="101">
        <v>1775427.3038989999</v>
      </c>
      <c r="J52" s="115">
        <v>30.431530049163307</v>
      </c>
      <c r="K52" s="116">
        <v>25.285437532006217</v>
      </c>
    </row>
    <row r="53" spans="1:11" x14ac:dyDescent="0.25">
      <c r="A53" t="s">
        <v>21</v>
      </c>
    </row>
    <row r="54" spans="1:11" x14ac:dyDescent="0.25">
      <c r="A54" s="121" t="s">
        <v>166</v>
      </c>
    </row>
  </sheetData>
  <mergeCells count="20">
    <mergeCell ref="A5:A6"/>
    <mergeCell ref="A41:A42"/>
    <mergeCell ref="F41:G41"/>
    <mergeCell ref="H41:I41"/>
    <mergeCell ref="D6:E6"/>
    <mergeCell ref="F6:G6"/>
    <mergeCell ref="H6:I6"/>
    <mergeCell ref="D42:E42"/>
    <mergeCell ref="F42:G42"/>
    <mergeCell ref="H42:I42"/>
    <mergeCell ref="D41:E41"/>
    <mergeCell ref="D5:E5"/>
    <mergeCell ref="B5:C5"/>
    <mergeCell ref="B6:C6"/>
    <mergeCell ref="B41:C41"/>
    <mergeCell ref="B42:C42"/>
    <mergeCell ref="J5:K6"/>
    <mergeCell ref="F5:G5"/>
    <mergeCell ref="H5:I5"/>
    <mergeCell ref="J41:K42"/>
  </mergeCells>
  <conditionalFormatting sqref="J44:K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J8:K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J16:K16 J52:K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63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zoomScale="130" zoomScaleNormal="130" zoomScaleSheetLayoutView="70" zoomScalePageLayoutView="70" workbookViewId="0">
      <selection activeCell="E58" sqref="E58"/>
    </sheetView>
  </sheetViews>
  <sheetFormatPr baseColWidth="10" defaultRowHeight="15" x14ac:dyDescent="0.25"/>
  <cols>
    <col min="1" max="1" width="27" customWidth="1"/>
    <col min="2" max="2" width="14.85546875" bestFit="1" customWidth="1"/>
    <col min="3" max="3" width="12.42578125" customWidth="1"/>
    <col min="4" max="4" width="12.85546875" customWidth="1"/>
    <col min="5" max="5" width="10.7109375" customWidth="1"/>
    <col min="6" max="6" width="2.85546875" customWidth="1"/>
    <col min="7" max="7" width="25" customWidth="1"/>
    <col min="8" max="8" width="13.28515625" customWidth="1"/>
    <col min="9" max="10" width="13" customWidth="1"/>
    <col min="11" max="11" width="10.42578125" customWidth="1"/>
  </cols>
  <sheetData>
    <row r="1" spans="1:14" ht="15.75" x14ac:dyDescent="0.25">
      <c r="A1" s="12" t="s">
        <v>35</v>
      </c>
      <c r="G1" s="12" t="s">
        <v>36</v>
      </c>
    </row>
    <row r="2" spans="1:14" ht="37.9" customHeight="1" x14ac:dyDescent="0.25">
      <c r="A2" s="142" t="s">
        <v>126</v>
      </c>
      <c r="B2" s="142"/>
      <c r="C2" s="142"/>
      <c r="D2" s="142"/>
      <c r="E2" s="142"/>
      <c r="F2" s="18"/>
      <c r="G2" s="142" t="s">
        <v>125</v>
      </c>
      <c r="H2" s="142"/>
      <c r="I2" s="142"/>
      <c r="J2" s="142"/>
      <c r="K2" s="142"/>
    </row>
    <row r="3" spans="1:14" ht="21.6" customHeight="1" thickBot="1" x14ac:dyDescent="0.3">
      <c r="A3" s="73" t="s">
        <v>172</v>
      </c>
      <c r="G3" s="73" t="s">
        <v>172</v>
      </c>
    </row>
    <row r="4" spans="1:14" ht="83.25" customHeight="1" x14ac:dyDescent="0.25">
      <c r="A4" s="14" t="s">
        <v>37</v>
      </c>
      <c r="B4" s="67" t="s">
        <v>173</v>
      </c>
      <c r="C4" s="43" t="s">
        <v>174</v>
      </c>
      <c r="D4" s="43" t="s">
        <v>175</v>
      </c>
      <c r="E4" s="44" t="s">
        <v>128</v>
      </c>
      <c r="G4" s="14" t="s">
        <v>37</v>
      </c>
      <c r="H4" s="67" t="s">
        <v>176</v>
      </c>
      <c r="I4" s="43" t="s">
        <v>177</v>
      </c>
      <c r="J4" s="43" t="s">
        <v>175</v>
      </c>
      <c r="K4" s="44" t="s">
        <v>40</v>
      </c>
    </row>
    <row r="5" spans="1:14" x14ac:dyDescent="0.25">
      <c r="A5" s="30" t="s">
        <v>57</v>
      </c>
      <c r="B5" s="75">
        <v>883.3091572300001</v>
      </c>
      <c r="C5" s="75">
        <v>783.40530429</v>
      </c>
      <c r="D5" s="36">
        <f t="shared" ref="D5:D34" si="0">(B5/C5)-1</f>
        <v>0.12752511681107759</v>
      </c>
      <c r="E5" s="45">
        <f t="shared" ref="E5:E34" si="1">B5/$B$41</f>
        <v>0.21457559989461628</v>
      </c>
      <c r="G5" s="30" t="s">
        <v>79</v>
      </c>
      <c r="H5" s="75">
        <v>278.62792745000007</v>
      </c>
      <c r="I5" s="75">
        <v>250.19160572999996</v>
      </c>
      <c r="J5" s="36">
        <f t="shared" ref="J5:J34" si="2">(H5/I5)-1</f>
        <v>0.11365817664837174</v>
      </c>
      <c r="K5" s="45">
        <f t="shared" ref="K5:K34" si="3">H5/$H$41</f>
        <v>0.14716512812401117</v>
      </c>
      <c r="M5" s="74"/>
      <c r="N5" s="74"/>
    </row>
    <row r="6" spans="1:14" x14ac:dyDescent="0.25">
      <c r="A6" s="30" t="s">
        <v>58</v>
      </c>
      <c r="B6" s="75">
        <v>481.78859899000003</v>
      </c>
      <c r="C6" s="75">
        <v>452.93651758999994</v>
      </c>
      <c r="D6" s="36">
        <f t="shared" si="0"/>
        <v>6.370005570210413E-2</v>
      </c>
      <c r="E6" s="45">
        <f t="shared" si="1"/>
        <v>0.11703725338346899</v>
      </c>
      <c r="G6" s="30" t="s">
        <v>61</v>
      </c>
      <c r="H6" s="75">
        <v>193.81727274000002</v>
      </c>
      <c r="I6" s="75">
        <v>145.92094553000001</v>
      </c>
      <c r="J6" s="36">
        <f t="shared" si="2"/>
        <v>0.328234764625706</v>
      </c>
      <c r="K6" s="45">
        <f t="shared" si="3"/>
        <v>0.10237001020131771</v>
      </c>
      <c r="M6" s="74"/>
      <c r="N6" s="74"/>
    </row>
    <row r="7" spans="1:14" x14ac:dyDescent="0.25">
      <c r="A7" s="30" t="s">
        <v>62</v>
      </c>
      <c r="B7" s="75">
        <v>391.53490476000002</v>
      </c>
      <c r="C7" s="75">
        <v>334.34805964999993</v>
      </c>
      <c r="D7" s="36">
        <f t="shared" si="0"/>
        <v>0.17103985939043298</v>
      </c>
      <c r="E7" s="45">
        <f t="shared" si="1"/>
        <v>9.511260738201828E-2</v>
      </c>
      <c r="G7" s="30" t="s">
        <v>58</v>
      </c>
      <c r="H7" s="75">
        <v>180.45125840999998</v>
      </c>
      <c r="I7" s="75">
        <v>106.29991566000002</v>
      </c>
      <c r="J7" s="36">
        <f t="shared" si="2"/>
        <v>0.69756727735488355</v>
      </c>
      <c r="K7" s="45">
        <f t="shared" si="3"/>
        <v>9.5310376124490268E-2</v>
      </c>
      <c r="M7" s="74"/>
      <c r="N7" s="74"/>
    </row>
    <row r="8" spans="1:14" x14ac:dyDescent="0.25">
      <c r="A8" s="30" t="s">
        <v>60</v>
      </c>
      <c r="B8" s="75">
        <v>339.60560611</v>
      </c>
      <c r="C8" s="75">
        <v>375.75725601000005</v>
      </c>
      <c r="D8" s="36">
        <f t="shared" si="0"/>
        <v>-9.6210117893339997E-2</v>
      </c>
      <c r="E8" s="45">
        <f t="shared" si="1"/>
        <v>8.2497816378522507E-2</v>
      </c>
      <c r="G8" s="30" t="s">
        <v>82</v>
      </c>
      <c r="H8" s="75">
        <v>158.68151967000003</v>
      </c>
      <c r="I8" s="75">
        <v>104.56113729</v>
      </c>
      <c r="J8" s="36">
        <f t="shared" si="2"/>
        <v>0.51759557884204432</v>
      </c>
      <c r="K8" s="45">
        <f t="shared" si="3"/>
        <v>8.38120800986073E-2</v>
      </c>
      <c r="M8" s="74"/>
      <c r="N8" s="74"/>
    </row>
    <row r="9" spans="1:14" x14ac:dyDescent="0.25">
      <c r="A9" s="30" t="s">
        <v>61</v>
      </c>
      <c r="B9" s="75">
        <v>325.95378671000003</v>
      </c>
      <c r="C9" s="75">
        <v>232.32227689999996</v>
      </c>
      <c r="D9" s="36">
        <f t="shared" si="0"/>
        <v>0.4030242431305997</v>
      </c>
      <c r="E9" s="45">
        <f t="shared" si="1"/>
        <v>7.9181483344464315E-2</v>
      </c>
      <c r="G9" s="30" t="s">
        <v>62</v>
      </c>
      <c r="H9" s="75">
        <v>98.237682660000004</v>
      </c>
      <c r="I9" s="75">
        <v>78.262955569999988</v>
      </c>
      <c r="J9" s="36">
        <f t="shared" si="2"/>
        <v>0.25522582100971403</v>
      </c>
      <c r="K9" s="45">
        <f t="shared" si="3"/>
        <v>5.1886978048383881E-2</v>
      </c>
      <c r="M9" s="74"/>
      <c r="N9" s="74"/>
    </row>
    <row r="10" spans="1:14" x14ac:dyDescent="0.25">
      <c r="A10" s="30" t="s">
        <v>59</v>
      </c>
      <c r="B10" s="75">
        <v>263.85577218000003</v>
      </c>
      <c r="C10" s="75">
        <v>381.83901624000003</v>
      </c>
      <c r="D10" s="36">
        <f t="shared" si="0"/>
        <v>-0.30898687415914339</v>
      </c>
      <c r="E10" s="45">
        <f t="shared" si="1"/>
        <v>6.4096483250244973E-2</v>
      </c>
      <c r="G10" s="30" t="s">
        <v>85</v>
      </c>
      <c r="H10" s="75">
        <v>98.15277347</v>
      </c>
      <c r="I10" s="75">
        <v>33.569303339999998</v>
      </c>
      <c r="J10" s="36">
        <f t="shared" si="2"/>
        <v>1.9238847311151859</v>
      </c>
      <c r="K10" s="45">
        <f t="shared" si="3"/>
        <v>5.1842130886293504E-2</v>
      </c>
      <c r="M10" s="74"/>
      <c r="N10" s="119"/>
    </row>
    <row r="11" spans="1:14" x14ac:dyDescent="0.25">
      <c r="A11" s="30" t="s">
        <v>63</v>
      </c>
      <c r="B11" s="75">
        <v>245.49020618999998</v>
      </c>
      <c r="C11" s="75">
        <v>193.60008994999998</v>
      </c>
      <c r="D11" s="36">
        <f t="shared" si="0"/>
        <v>0.268027335387093</v>
      </c>
      <c r="E11" s="45">
        <f t="shared" si="1"/>
        <v>5.9635075477606776E-2</v>
      </c>
      <c r="G11" s="30" t="s">
        <v>57</v>
      </c>
      <c r="H11" s="75">
        <v>85.5565766</v>
      </c>
      <c r="I11" s="75">
        <v>55.63512003999999</v>
      </c>
      <c r="J11" s="36">
        <f t="shared" si="2"/>
        <v>0.53781597916005897</v>
      </c>
      <c r="K11" s="45">
        <f t="shared" si="3"/>
        <v>4.5189097418995183E-2</v>
      </c>
      <c r="M11" s="74"/>
      <c r="N11" s="74"/>
    </row>
    <row r="12" spans="1:14" x14ac:dyDescent="0.25">
      <c r="A12" s="30" t="s">
        <v>64</v>
      </c>
      <c r="B12" s="75">
        <v>129.38541193</v>
      </c>
      <c r="C12" s="75">
        <v>129.43266295000001</v>
      </c>
      <c r="D12" s="36">
        <f t="shared" si="0"/>
        <v>-3.6506256553070493E-4</v>
      </c>
      <c r="E12" s="45">
        <f t="shared" si="1"/>
        <v>3.1430617644171835E-2</v>
      </c>
      <c r="G12" s="30" t="s">
        <v>150</v>
      </c>
      <c r="H12" s="75">
        <v>72.069335760000001</v>
      </c>
      <c r="I12" s="75">
        <v>12.47472935</v>
      </c>
      <c r="J12" s="36">
        <f t="shared" si="2"/>
        <v>4.777226402110279</v>
      </c>
      <c r="K12" s="45">
        <f t="shared" si="3"/>
        <v>3.8065434172373291E-2</v>
      </c>
      <c r="M12" s="74"/>
      <c r="N12" s="74"/>
    </row>
    <row r="13" spans="1:14" x14ac:dyDescent="0.25">
      <c r="A13" s="30" t="s">
        <v>65</v>
      </c>
      <c r="B13" s="75">
        <v>116.45158624999999</v>
      </c>
      <c r="C13" s="75">
        <v>92.640279259999986</v>
      </c>
      <c r="D13" s="36">
        <f t="shared" si="0"/>
        <v>0.25702974106082177</v>
      </c>
      <c r="E13" s="45">
        <f t="shared" si="1"/>
        <v>2.8288701383593823E-2</v>
      </c>
      <c r="G13" s="30" t="s">
        <v>76</v>
      </c>
      <c r="H13" s="75">
        <v>67.966392849999991</v>
      </c>
      <c r="I13" s="75">
        <v>79.800177079999997</v>
      </c>
      <c r="J13" s="36">
        <f t="shared" si="2"/>
        <v>-0.14829270639508219</v>
      </c>
      <c r="K13" s="45">
        <f t="shared" si="3"/>
        <v>3.5898350188503771E-2</v>
      </c>
      <c r="M13" s="74"/>
      <c r="N13" s="120"/>
    </row>
    <row r="14" spans="1:14" x14ac:dyDescent="0.25">
      <c r="A14" s="30" t="s">
        <v>69</v>
      </c>
      <c r="B14" s="75">
        <v>64.714788429999999</v>
      </c>
      <c r="C14" s="75">
        <v>59.739197249999997</v>
      </c>
      <c r="D14" s="36">
        <f t="shared" si="0"/>
        <v>8.3288551052633997E-2</v>
      </c>
      <c r="E14" s="45">
        <f t="shared" si="1"/>
        <v>1.5720673147968583E-2</v>
      </c>
      <c r="G14" s="30" t="s">
        <v>59</v>
      </c>
      <c r="H14" s="75">
        <v>61.901559939999999</v>
      </c>
      <c r="I14" s="75">
        <v>53.122723749999999</v>
      </c>
      <c r="J14" s="36">
        <f t="shared" si="2"/>
        <v>0.16525576194688241</v>
      </c>
      <c r="K14" s="45">
        <f t="shared" si="3"/>
        <v>3.2695039162149338E-2</v>
      </c>
      <c r="M14" s="74"/>
      <c r="N14" s="74"/>
    </row>
    <row r="15" spans="1:14" x14ac:dyDescent="0.25">
      <c r="A15" s="30" t="s">
        <v>71</v>
      </c>
      <c r="B15" s="75">
        <v>54.277975199999993</v>
      </c>
      <c r="C15" s="75">
        <v>53.789491320000003</v>
      </c>
      <c r="D15" s="36">
        <f t="shared" si="0"/>
        <v>9.0813998796519524E-3</v>
      </c>
      <c r="E15" s="45">
        <f t="shared" si="1"/>
        <v>1.3185337199637425E-2</v>
      </c>
      <c r="G15" s="30" t="s">
        <v>64</v>
      </c>
      <c r="H15" s="75">
        <v>38.668904009999999</v>
      </c>
      <c r="I15" s="75">
        <v>11.2887784</v>
      </c>
      <c r="J15" s="36">
        <f t="shared" si="2"/>
        <v>2.4254285663008495</v>
      </c>
      <c r="K15" s="45">
        <f t="shared" si="3"/>
        <v>2.0424062530730844E-2</v>
      </c>
      <c r="M15" s="74"/>
      <c r="N15" s="74"/>
    </row>
    <row r="16" spans="1:14" x14ac:dyDescent="0.25">
      <c r="A16" s="30" t="s">
        <v>68</v>
      </c>
      <c r="B16" s="75">
        <v>53.245770619999995</v>
      </c>
      <c r="C16" s="89">
        <v>58.229226629999992</v>
      </c>
      <c r="D16" s="36">
        <f t="shared" si="0"/>
        <v>-8.5583414007296743E-2</v>
      </c>
      <c r="E16" s="45">
        <f t="shared" si="1"/>
        <v>1.2934591563011133E-2</v>
      </c>
      <c r="G16" s="30" t="s">
        <v>84</v>
      </c>
      <c r="H16" s="75">
        <v>37.156337520000001</v>
      </c>
      <c r="I16" s="75">
        <v>26.819617129999994</v>
      </c>
      <c r="J16" s="36">
        <f t="shared" si="2"/>
        <v>0.38541640396639054</v>
      </c>
      <c r="K16" s="45">
        <f t="shared" si="3"/>
        <v>1.9625158259597146E-2</v>
      </c>
      <c r="M16" s="74"/>
      <c r="N16" s="74"/>
    </row>
    <row r="17" spans="1:14" x14ac:dyDescent="0.25">
      <c r="A17" s="30" t="s">
        <v>72</v>
      </c>
      <c r="B17" s="75">
        <v>52.092945340000007</v>
      </c>
      <c r="C17" s="75">
        <v>50.224610699999999</v>
      </c>
      <c r="D17" s="36">
        <f t="shared" si="0"/>
        <v>3.7199584306583988E-2</v>
      </c>
      <c r="E17" s="45">
        <f t="shared" si="1"/>
        <v>1.2654544453791291E-2</v>
      </c>
      <c r="G17" s="30" t="s">
        <v>83</v>
      </c>
      <c r="H17" s="75">
        <v>36.913067509999998</v>
      </c>
      <c r="I17" s="75">
        <v>49.801595230000004</v>
      </c>
      <c r="J17" s="36">
        <f t="shared" si="2"/>
        <v>-0.25879748751975884</v>
      </c>
      <c r="K17" s="45">
        <f t="shared" si="3"/>
        <v>1.9496668403903107E-2</v>
      </c>
      <c r="M17" s="74"/>
      <c r="N17" s="74"/>
    </row>
    <row r="18" spans="1:14" x14ac:dyDescent="0.25">
      <c r="A18" s="30" t="s">
        <v>70</v>
      </c>
      <c r="B18" s="75">
        <v>50.475207060000002</v>
      </c>
      <c r="C18" s="75">
        <v>45.040278950000001</v>
      </c>
      <c r="D18" s="36">
        <f t="shared" si="0"/>
        <v>0.12066817161664134</v>
      </c>
      <c r="E18" s="45">
        <f t="shared" si="1"/>
        <v>1.2261559552568198E-2</v>
      </c>
      <c r="G18" s="30" t="s">
        <v>65</v>
      </c>
      <c r="H18" s="75">
        <v>32.704374059999992</v>
      </c>
      <c r="I18" s="75">
        <v>22.173601739999999</v>
      </c>
      <c r="J18" s="36">
        <f t="shared" si="2"/>
        <v>0.47492385059857201</v>
      </c>
      <c r="K18" s="45">
        <f t="shared" si="3"/>
        <v>1.7273729316380788E-2</v>
      </c>
      <c r="M18" s="74"/>
      <c r="N18" s="74"/>
    </row>
    <row r="19" spans="1:14" x14ac:dyDescent="0.25">
      <c r="A19" s="30" t="s">
        <v>77</v>
      </c>
      <c r="B19" s="75">
        <v>40.874957979999998</v>
      </c>
      <c r="C19" s="75">
        <v>25.354548989999998</v>
      </c>
      <c r="D19" s="36">
        <f t="shared" si="0"/>
        <v>0.61213508456101318</v>
      </c>
      <c r="E19" s="45">
        <f t="shared" si="1"/>
        <v>9.9294437937565271E-3</v>
      </c>
      <c r="G19" s="30" t="s">
        <v>149</v>
      </c>
      <c r="H19" s="75">
        <v>29.918091389999997</v>
      </c>
      <c r="I19" s="75">
        <v>27.32745993</v>
      </c>
      <c r="J19" s="36">
        <f t="shared" si="2"/>
        <v>9.4799570345577955E-2</v>
      </c>
      <c r="K19" s="45">
        <f t="shared" si="3"/>
        <v>1.5802076241712443E-2</v>
      </c>
      <c r="M19" s="74"/>
      <c r="N19" s="74"/>
    </row>
    <row r="20" spans="1:14" x14ac:dyDescent="0.25">
      <c r="A20" s="30" t="s">
        <v>67</v>
      </c>
      <c r="B20" s="75">
        <v>36.886397630000005</v>
      </c>
      <c r="C20" s="75">
        <v>33.259044000000003</v>
      </c>
      <c r="D20" s="36">
        <f t="shared" si="0"/>
        <v>0.10906367693551267</v>
      </c>
      <c r="E20" s="45">
        <f t="shared" si="1"/>
        <v>8.960533053035789E-3</v>
      </c>
      <c r="G20" s="30" t="s">
        <v>63</v>
      </c>
      <c r="H20" s="75">
        <v>28.920052639999998</v>
      </c>
      <c r="I20" s="75">
        <v>30.232930430000003</v>
      </c>
      <c r="J20" s="36">
        <f t="shared" si="2"/>
        <v>-4.3425422918885959E-2</v>
      </c>
      <c r="K20" s="45">
        <f t="shared" si="3"/>
        <v>1.5274934178600931E-2</v>
      </c>
      <c r="M20" s="74"/>
      <c r="N20" s="74"/>
    </row>
    <row r="21" spans="1:14" x14ac:dyDescent="0.25">
      <c r="A21" s="30" t="s">
        <v>79</v>
      </c>
      <c r="B21" s="75">
        <v>36.669625400000001</v>
      </c>
      <c r="C21" s="75">
        <v>48.904004849999993</v>
      </c>
      <c r="D21" s="36">
        <f t="shared" si="0"/>
        <v>-0.25017132006930087</v>
      </c>
      <c r="E21" s="45">
        <f t="shared" si="1"/>
        <v>8.9078742178906756E-3</v>
      </c>
      <c r="G21" s="30" t="s">
        <v>86</v>
      </c>
      <c r="H21" s="75">
        <v>25.787736210000002</v>
      </c>
      <c r="I21" s="75">
        <v>30.04222661</v>
      </c>
      <c r="J21" s="36">
        <f t="shared" si="2"/>
        <v>-0.14161701312058639</v>
      </c>
      <c r="K21" s="45">
        <f t="shared" si="3"/>
        <v>1.3620513701211366E-2</v>
      </c>
      <c r="M21" s="74"/>
      <c r="N21" s="74"/>
    </row>
    <row r="22" spans="1:14" x14ac:dyDescent="0.25">
      <c r="A22" s="30" t="s">
        <v>66</v>
      </c>
      <c r="B22" s="75">
        <v>36.322221570000004</v>
      </c>
      <c r="C22" s="75">
        <v>34.201303889999998</v>
      </c>
      <c r="D22" s="36">
        <f t="shared" si="0"/>
        <v>6.2012772577952235E-2</v>
      </c>
      <c r="E22" s="45">
        <f t="shared" si="1"/>
        <v>8.8234820380770941E-3</v>
      </c>
      <c r="G22" s="30" t="s">
        <v>189</v>
      </c>
      <c r="H22" s="75">
        <v>22.24213069</v>
      </c>
      <c r="I22" s="75">
        <v>0.70806652000000003</v>
      </c>
      <c r="J22" s="36">
        <f t="shared" si="2"/>
        <v>30.412487473634538</v>
      </c>
      <c r="K22" s="45">
        <f t="shared" si="3"/>
        <v>1.1747803038632012E-2</v>
      </c>
      <c r="M22" s="74"/>
      <c r="N22" s="74"/>
    </row>
    <row r="23" spans="1:14" x14ac:dyDescent="0.25">
      <c r="A23" s="30" t="s">
        <v>78</v>
      </c>
      <c r="B23" s="75">
        <v>28.472060480000003</v>
      </c>
      <c r="C23" s="75">
        <v>24.943183100000002</v>
      </c>
      <c r="D23" s="36">
        <f t="shared" si="0"/>
        <v>0.14147662573186182</v>
      </c>
      <c r="E23" s="45">
        <f t="shared" si="1"/>
        <v>6.9165018925995362E-3</v>
      </c>
      <c r="G23" s="30" t="s">
        <v>68</v>
      </c>
      <c r="H23" s="75">
        <v>21.178432449999999</v>
      </c>
      <c r="I23" s="75">
        <v>20.902120719999999</v>
      </c>
      <c r="J23" s="36">
        <f t="shared" si="2"/>
        <v>1.3219315575744961E-2</v>
      </c>
      <c r="K23" s="45">
        <f t="shared" si="3"/>
        <v>1.1185981080555048E-2</v>
      </c>
      <c r="M23" s="74"/>
      <c r="N23" s="74"/>
    </row>
    <row r="24" spans="1:14" x14ac:dyDescent="0.25">
      <c r="A24" s="30" t="s">
        <v>80</v>
      </c>
      <c r="B24" s="75">
        <v>26.887121169999993</v>
      </c>
      <c r="C24" s="75">
        <v>27.201446899999997</v>
      </c>
      <c r="D24" s="36">
        <f t="shared" si="0"/>
        <v>-1.1555478322735957E-2</v>
      </c>
      <c r="E24" s="45">
        <f t="shared" si="1"/>
        <v>6.5314845966096373E-3</v>
      </c>
      <c r="G24" s="30" t="s">
        <v>139</v>
      </c>
      <c r="H24" s="75">
        <v>20.55692565</v>
      </c>
      <c r="I24" s="75">
        <v>22.1611628</v>
      </c>
      <c r="J24" s="36">
        <f t="shared" si="2"/>
        <v>-7.2389574702280468E-2</v>
      </c>
      <c r="K24" s="45">
        <f t="shared" si="3"/>
        <v>1.0857714891702328E-2</v>
      </c>
      <c r="M24" s="74"/>
      <c r="N24" s="74"/>
    </row>
    <row r="25" spans="1:14" x14ac:dyDescent="0.25">
      <c r="A25" s="30" t="s">
        <v>74</v>
      </c>
      <c r="B25" s="75">
        <v>24.824748220000004</v>
      </c>
      <c r="C25" s="75">
        <v>17.96056943</v>
      </c>
      <c r="D25" s="36">
        <f t="shared" si="0"/>
        <v>0.3821804657559793</v>
      </c>
      <c r="E25" s="45">
        <f t="shared" si="1"/>
        <v>6.0304879644220597E-3</v>
      </c>
      <c r="G25" s="30" t="s">
        <v>160</v>
      </c>
      <c r="H25" s="75">
        <v>20.088761759999997</v>
      </c>
      <c r="I25" s="75">
        <v>6.5214483900000006</v>
      </c>
      <c r="J25" s="36">
        <f t="shared" si="2"/>
        <v>2.0804141286779387</v>
      </c>
      <c r="K25" s="45">
        <f t="shared" si="3"/>
        <v>1.0610441047025541E-2</v>
      </c>
      <c r="M25" s="74"/>
      <c r="N25" s="74"/>
    </row>
    <row r="26" spans="1:14" x14ac:dyDescent="0.25">
      <c r="A26" s="30" t="s">
        <v>151</v>
      </c>
      <c r="B26" s="75">
        <v>24.74615828</v>
      </c>
      <c r="C26" s="75">
        <v>13.545983969999998</v>
      </c>
      <c r="D26" s="36">
        <f t="shared" si="0"/>
        <v>0.82682618957801735</v>
      </c>
      <c r="E26" s="45">
        <f t="shared" si="1"/>
        <v>6.0113967058483733E-3</v>
      </c>
      <c r="G26" s="30" t="s">
        <v>162</v>
      </c>
      <c r="H26" s="75">
        <v>16.988043240000003</v>
      </c>
      <c r="I26" s="75">
        <v>8.3675181499999987</v>
      </c>
      <c r="J26" s="36">
        <f t="shared" si="2"/>
        <v>1.0302367960803296</v>
      </c>
      <c r="K26" s="45">
        <f t="shared" si="3"/>
        <v>8.9727098890310525E-3</v>
      </c>
      <c r="M26" s="74"/>
      <c r="N26" s="74"/>
    </row>
    <row r="27" spans="1:14" x14ac:dyDescent="0.25">
      <c r="A27" s="30" t="s">
        <v>143</v>
      </c>
      <c r="B27" s="75">
        <v>23.23955299</v>
      </c>
      <c r="C27" s="75">
        <v>20.930559099999996</v>
      </c>
      <c r="D27" s="36">
        <f t="shared" si="0"/>
        <v>0.1103168758640567</v>
      </c>
      <c r="E27" s="45">
        <f t="shared" si="1"/>
        <v>5.6454084997259102E-3</v>
      </c>
      <c r="G27" s="30" t="s">
        <v>161</v>
      </c>
      <c r="H27" s="75">
        <v>16.24580903</v>
      </c>
      <c r="I27" s="75">
        <v>8.3943606600000003</v>
      </c>
      <c r="J27" s="36">
        <f t="shared" si="2"/>
        <v>0.93532416440158039</v>
      </c>
      <c r="K27" s="45">
        <f t="shared" si="3"/>
        <v>8.5806781439997631E-3</v>
      </c>
      <c r="M27" s="74"/>
      <c r="N27" s="74"/>
    </row>
    <row r="28" spans="1:14" x14ac:dyDescent="0.25">
      <c r="A28" s="30" t="s">
        <v>81</v>
      </c>
      <c r="B28" s="75">
        <v>21.097102809999999</v>
      </c>
      <c r="C28" s="75">
        <v>18.467625479999999</v>
      </c>
      <c r="D28" s="36">
        <f t="shared" si="0"/>
        <v>0.14238307641919978</v>
      </c>
      <c r="E28" s="45">
        <f t="shared" si="1"/>
        <v>5.124959312875552E-3</v>
      </c>
      <c r="G28" s="30" t="s">
        <v>60</v>
      </c>
      <c r="H28" s="75">
        <v>15.714575779999997</v>
      </c>
      <c r="I28" s="75">
        <v>4.2055052399999999</v>
      </c>
      <c r="J28" s="36">
        <f t="shared" si="2"/>
        <v>2.7366677445870922</v>
      </c>
      <c r="K28" s="45">
        <f t="shared" si="3"/>
        <v>8.3000924539166528E-3</v>
      </c>
      <c r="M28" s="74"/>
      <c r="N28" s="74"/>
    </row>
    <row r="29" spans="1:14" x14ac:dyDescent="0.25">
      <c r="A29" s="30" t="s">
        <v>141</v>
      </c>
      <c r="B29" s="75">
        <v>19.827380580000021</v>
      </c>
      <c r="C29" s="75">
        <v>27.514821300000033</v>
      </c>
      <c r="D29" s="36">
        <f t="shared" si="0"/>
        <v>-0.27939271842554192</v>
      </c>
      <c r="E29" s="45">
        <f t="shared" si="1"/>
        <v>4.8165153134312752E-3</v>
      </c>
      <c r="G29" s="30" t="s">
        <v>190</v>
      </c>
      <c r="H29" s="75">
        <v>14.48227977</v>
      </c>
      <c r="I29" s="75">
        <v>39.754699379999998</v>
      </c>
      <c r="J29" s="36">
        <f t="shared" si="2"/>
        <v>-0.6357089854568031</v>
      </c>
      <c r="K29" s="45">
        <f t="shared" si="3"/>
        <v>7.6492208709490733E-3</v>
      </c>
      <c r="M29" s="74"/>
      <c r="N29" s="74"/>
    </row>
    <row r="30" spans="1:14" x14ac:dyDescent="0.25">
      <c r="A30" s="30" t="s">
        <v>157</v>
      </c>
      <c r="B30" s="75">
        <v>19.574799490000004</v>
      </c>
      <c r="C30" s="75">
        <v>16.537097349999996</v>
      </c>
      <c r="D30" s="36">
        <f t="shared" si="0"/>
        <v>0.18369016494905055</v>
      </c>
      <c r="E30" s="45">
        <f t="shared" si="1"/>
        <v>4.7551577032840528E-3</v>
      </c>
      <c r="G30" s="30" t="s">
        <v>159</v>
      </c>
      <c r="H30" s="75">
        <v>14.47967833</v>
      </c>
      <c r="I30" s="75">
        <v>8.4454892200000007</v>
      </c>
      <c r="J30" s="36">
        <f t="shared" si="2"/>
        <v>0.71448662745436553</v>
      </c>
      <c r="K30" s="45">
        <f t="shared" si="3"/>
        <v>7.6478468476973106E-3</v>
      </c>
      <c r="M30" s="74"/>
      <c r="N30" s="74"/>
    </row>
    <row r="31" spans="1:14" x14ac:dyDescent="0.25">
      <c r="A31" s="30" t="s">
        <v>156</v>
      </c>
      <c r="B31" s="75">
        <v>19.000773210000002</v>
      </c>
      <c r="C31" s="75">
        <v>16.128286060000001</v>
      </c>
      <c r="D31" s="36">
        <f t="shared" si="0"/>
        <v>0.17810244308129541</v>
      </c>
      <c r="E31" s="45">
        <f t="shared" si="1"/>
        <v>4.6157138490252169E-3</v>
      </c>
      <c r="G31" s="30" t="s">
        <v>77</v>
      </c>
      <c r="H31" s="75">
        <v>14.214739010000004</v>
      </c>
      <c r="I31" s="75">
        <v>12.611120490000006</v>
      </c>
      <c r="J31" s="36">
        <f t="shared" si="2"/>
        <v>0.12715908322909031</v>
      </c>
      <c r="K31" s="45">
        <f t="shared" si="3"/>
        <v>7.5079117402236184E-3</v>
      </c>
      <c r="M31" s="74"/>
      <c r="N31" s="74"/>
    </row>
    <row r="32" spans="1:14" x14ac:dyDescent="0.25">
      <c r="A32" s="30" t="s">
        <v>73</v>
      </c>
      <c r="B32" s="75">
        <v>18.763091809999999</v>
      </c>
      <c r="C32" s="75">
        <v>24.70848999</v>
      </c>
      <c r="D32" s="36">
        <f t="shared" si="0"/>
        <v>-0.24062167224327424</v>
      </c>
      <c r="E32" s="45">
        <f t="shared" si="1"/>
        <v>4.5579757076606147E-3</v>
      </c>
      <c r="G32" s="30" t="s">
        <v>158</v>
      </c>
      <c r="H32" s="75">
        <v>12.72234473</v>
      </c>
      <c r="I32" s="75">
        <v>7.5691029999999992E-2</v>
      </c>
      <c r="J32" s="36">
        <f t="shared" si="2"/>
        <v>167.0825948596551</v>
      </c>
      <c r="K32" s="45">
        <f t="shared" si="3"/>
        <v>6.7196619856574524E-3</v>
      </c>
      <c r="M32" s="74"/>
      <c r="N32" s="74"/>
    </row>
    <row r="33" spans="1:19" x14ac:dyDescent="0.25">
      <c r="A33" s="30" t="s">
        <v>76</v>
      </c>
      <c r="B33" s="75">
        <v>17.213459610000001</v>
      </c>
      <c r="C33" s="75">
        <v>11.744966060000001</v>
      </c>
      <c r="D33" s="36">
        <f t="shared" si="0"/>
        <v>0.46560318029560999</v>
      </c>
      <c r="E33" s="45">
        <f t="shared" si="1"/>
        <v>4.1815353003475594E-3</v>
      </c>
      <c r="G33" s="30" t="s">
        <v>66</v>
      </c>
      <c r="H33" s="75">
        <v>12.541817379999999</v>
      </c>
      <c r="I33" s="75">
        <v>14.544323059999998</v>
      </c>
      <c r="J33" s="36">
        <f t="shared" si="2"/>
        <v>-0.1376829758070568</v>
      </c>
      <c r="K33" s="45">
        <f t="shared" si="3"/>
        <v>6.6243114196327824E-3</v>
      </c>
      <c r="M33" s="74"/>
      <c r="N33" s="74"/>
    </row>
    <row r="34" spans="1:19" ht="15.75" thickBot="1" x14ac:dyDescent="0.3">
      <c r="A34" s="46" t="s">
        <v>75</v>
      </c>
      <c r="B34" s="76">
        <v>17.081220070000001</v>
      </c>
      <c r="C34" s="76">
        <v>24.77890858</v>
      </c>
      <c r="D34" s="47">
        <f t="shared" si="0"/>
        <v>-0.31065486541296239</v>
      </c>
      <c r="E34" s="48">
        <f t="shared" si="1"/>
        <v>4.1494113509997774E-3</v>
      </c>
      <c r="G34" s="46" t="s">
        <v>70</v>
      </c>
      <c r="H34" s="76">
        <v>10.587798200000002</v>
      </c>
      <c r="I34" s="76">
        <v>3.45009868</v>
      </c>
      <c r="J34" s="47">
        <f t="shared" si="2"/>
        <v>2.0688392367953954</v>
      </c>
      <c r="K34" s="48">
        <f t="shared" si="3"/>
        <v>5.5922415707369702E-3</v>
      </c>
      <c r="M34" s="74"/>
      <c r="N34" s="74"/>
    </row>
    <row r="35" spans="1:19" x14ac:dyDescent="0.25">
      <c r="A35" s="49" t="s">
        <v>129</v>
      </c>
      <c r="B35" s="77">
        <v>3426.5470908299999</v>
      </c>
      <c r="C35" s="77">
        <v>3246.2122299200009</v>
      </c>
      <c r="D35" s="50">
        <f t="shared" ref="D35:D41" si="4">(B35/C35)-1</f>
        <v>5.5552394032611696E-2</v>
      </c>
      <c r="E35" s="51">
        <f t="shared" ref="E35:E41" si="5">B35/$B$41</f>
        <v>0.83238511857808217</v>
      </c>
      <c r="G35" s="49" t="s">
        <v>129</v>
      </c>
      <c r="H35" s="77">
        <v>1078.4104296099999</v>
      </c>
      <c r="I35" s="77">
        <v>735.35261360000015</v>
      </c>
      <c r="J35" s="50">
        <f t="shared" ref="J35:J41" si="6">(H35/I35)-1</f>
        <v>0.46652151588952995</v>
      </c>
      <c r="K35" s="51">
        <f t="shared" ref="K35:K41" si="7">H35/$H$41</f>
        <v>0.56959261225637603</v>
      </c>
      <c r="M35" s="74"/>
      <c r="N35" s="74"/>
    </row>
    <row r="36" spans="1:19" x14ac:dyDescent="0.25">
      <c r="A36" s="41" t="s">
        <v>138</v>
      </c>
      <c r="B36" s="78">
        <v>2946.6889240800001</v>
      </c>
      <c r="C36" s="78">
        <v>2756.8036889499999</v>
      </c>
      <c r="D36" s="52">
        <f t="shared" si="4"/>
        <v>6.8878765612187198E-2</v>
      </c>
      <c r="E36" s="53">
        <f t="shared" si="5"/>
        <v>0.71581681046996037</v>
      </c>
      <c r="G36" s="41" t="s">
        <v>138</v>
      </c>
      <c r="H36" s="78">
        <v>861.38260834999994</v>
      </c>
      <c r="I36" s="78">
        <v>581.33426398000006</v>
      </c>
      <c r="J36" s="52">
        <f t="shared" si="6"/>
        <v>0.4817337661343053</v>
      </c>
      <c r="K36" s="53">
        <f t="shared" si="7"/>
        <v>0.45496330207018032</v>
      </c>
      <c r="M36" s="74"/>
      <c r="N36" s="74"/>
      <c r="S36" t="s">
        <v>153</v>
      </c>
    </row>
    <row r="37" spans="1:19" x14ac:dyDescent="0.25">
      <c r="A37" s="32" t="s">
        <v>131</v>
      </c>
      <c r="B37" s="78">
        <v>374.55442925</v>
      </c>
      <c r="C37" s="78">
        <v>294.50188416000003</v>
      </c>
      <c r="D37" s="52">
        <f t="shared" si="4"/>
        <v>0.27182354136148135</v>
      </c>
      <c r="E37" s="53">
        <f t="shared" si="5"/>
        <v>9.0987669143542213E-2</v>
      </c>
      <c r="G37" s="32" t="s">
        <v>130</v>
      </c>
      <c r="H37" s="78">
        <v>396.06306412999999</v>
      </c>
      <c r="I37" s="78">
        <v>333.07426884999995</v>
      </c>
      <c r="J37" s="52">
        <f t="shared" si="6"/>
        <v>0.18911336350742558</v>
      </c>
      <c r="K37" s="53">
        <f t="shared" si="7"/>
        <v>0.20919177812259854</v>
      </c>
      <c r="M37" s="74"/>
      <c r="N37" s="74"/>
    </row>
    <row r="38" spans="1:19" x14ac:dyDescent="0.25">
      <c r="A38" s="32" t="s">
        <v>132</v>
      </c>
      <c r="B38" s="78">
        <v>220.44442652000004</v>
      </c>
      <c r="C38" s="78">
        <v>227.43740137</v>
      </c>
      <c r="D38" s="52">
        <f t="shared" si="4"/>
        <v>-3.0746811245102368E-2</v>
      </c>
      <c r="E38" s="53">
        <f t="shared" si="5"/>
        <v>5.3550894018001165E-2</v>
      </c>
      <c r="G38" s="32" t="s">
        <v>131</v>
      </c>
      <c r="H38" s="78">
        <v>255.35881834000003</v>
      </c>
      <c r="I38" s="78">
        <v>295.99186341999996</v>
      </c>
      <c r="J38" s="52">
        <f t="shared" si="6"/>
        <v>-0.13727757449313183</v>
      </c>
      <c r="K38" s="53">
        <f t="shared" si="7"/>
        <v>0.13487489772663197</v>
      </c>
      <c r="M38" s="74"/>
      <c r="N38" s="74"/>
    </row>
    <row r="39" spans="1:19" x14ac:dyDescent="0.25">
      <c r="A39" s="32" t="s">
        <v>130</v>
      </c>
      <c r="B39" s="78">
        <v>62.930852769999994</v>
      </c>
      <c r="C39" s="78">
        <v>121.09988117999998</v>
      </c>
      <c r="D39" s="52">
        <f t="shared" si="4"/>
        <v>-0.48033926906615976</v>
      </c>
      <c r="E39" s="53">
        <f t="shared" si="5"/>
        <v>1.528731517665727E-2</v>
      </c>
      <c r="G39" s="32" t="s">
        <v>132</v>
      </c>
      <c r="H39" s="78">
        <v>159.32145463000001</v>
      </c>
      <c r="I39" s="78">
        <v>83.313248019999989</v>
      </c>
      <c r="J39" s="52">
        <f t="shared" si="6"/>
        <v>0.91231836972378821</v>
      </c>
      <c r="K39" s="53">
        <f t="shared" si="7"/>
        <v>8.4150079635270159E-2</v>
      </c>
      <c r="M39" s="74"/>
      <c r="N39" s="74"/>
    </row>
    <row r="40" spans="1:19" ht="15.75" thickBot="1" x14ac:dyDescent="0.3">
      <c r="A40" s="54" t="s">
        <v>133</v>
      </c>
      <c r="B40" s="79">
        <v>27.570589730000002</v>
      </c>
      <c r="C40" s="79">
        <v>20.84674025</v>
      </c>
      <c r="D40" s="55">
        <f t="shared" si="4"/>
        <v>0.32253721202287267</v>
      </c>
      <c r="E40" s="56">
        <f t="shared" si="5"/>
        <v>6.6975144346009177E-3</v>
      </c>
      <c r="G40" s="54" t="s">
        <v>133</v>
      </c>
      <c r="H40" s="79">
        <v>4.1475268900000009</v>
      </c>
      <c r="I40" s="79">
        <v>3.8351945700000001</v>
      </c>
      <c r="J40" s="55">
        <f t="shared" si="6"/>
        <v>8.1438454894349865E-2</v>
      </c>
      <c r="K40" s="56">
        <f t="shared" si="7"/>
        <v>2.1906322591232824E-3</v>
      </c>
      <c r="M40" s="74"/>
      <c r="N40" s="74"/>
    </row>
    <row r="41" spans="1:19" ht="19.5" thickBot="1" x14ac:dyDescent="0.35">
      <c r="A41" s="80" t="s">
        <v>39</v>
      </c>
      <c r="B41" s="81">
        <v>4116.5405463800007</v>
      </c>
      <c r="C41" s="81">
        <v>3913.289469580001</v>
      </c>
      <c r="D41" s="82">
        <f t="shared" si="4"/>
        <v>5.1938676752633306E-2</v>
      </c>
      <c r="E41" s="83">
        <f t="shared" si="5"/>
        <v>1</v>
      </c>
      <c r="F41" s="84"/>
      <c r="G41" s="80" t="s">
        <v>39</v>
      </c>
      <c r="H41" s="81">
        <v>1893.3012936</v>
      </c>
      <c r="I41" s="81">
        <v>1451.5671884600001</v>
      </c>
      <c r="J41" s="82">
        <f t="shared" si="6"/>
        <v>0.30431530049163302</v>
      </c>
      <c r="K41" s="83">
        <f t="shared" si="7"/>
        <v>1</v>
      </c>
      <c r="M41" s="74"/>
      <c r="N41" s="74"/>
    </row>
    <row r="42" spans="1:19" x14ac:dyDescent="0.25">
      <c r="A42" s="118" t="s">
        <v>38</v>
      </c>
      <c r="B42" s="118"/>
      <c r="C42" s="118"/>
      <c r="G42" t="s">
        <v>38</v>
      </c>
    </row>
    <row r="43" spans="1:19" x14ac:dyDescent="0.25">
      <c r="A43" s="90" t="s">
        <v>167</v>
      </c>
      <c r="G43" s="90" t="s">
        <v>167</v>
      </c>
    </row>
    <row r="64" spans="1:10" x14ac:dyDescent="0.25">
      <c r="A64" t="s">
        <v>42</v>
      </c>
      <c r="B64" s="1"/>
      <c r="C64" s="1">
        <f>C41-C5-C6-C7-C8-C9-C10-C11-C12-C13-C14</f>
        <v>877.26880949000156</v>
      </c>
      <c r="D64" s="1"/>
      <c r="G64" t="s">
        <v>42</v>
      </c>
      <c r="H64" s="1"/>
      <c r="I64" s="1">
        <f>I41-I5-I6-I7-I8-I9-I10-I11-I12-I13-I14</f>
        <v>531.72857512000019</v>
      </c>
      <c r="J64" s="1"/>
    </row>
  </sheetData>
  <sortState ref="A5:N34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6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zoomScaleNormal="100" zoomScaleSheetLayoutView="100" zoomScalePageLayoutView="85" workbookViewId="0">
      <selection activeCell="C31" sqref="C31"/>
    </sheetView>
  </sheetViews>
  <sheetFormatPr baseColWidth="10" defaultRowHeight="15" x14ac:dyDescent="0.25"/>
  <cols>
    <col min="1" max="1" width="8.28515625" customWidth="1"/>
    <col min="2" max="2" width="38.42578125" bestFit="1" customWidth="1"/>
    <col min="3" max="4" width="14" customWidth="1"/>
    <col min="5" max="6" width="14.42578125" customWidth="1"/>
    <col min="7" max="7" width="13" customWidth="1"/>
    <col min="9" max="9" width="13.140625" bestFit="1" customWidth="1"/>
  </cols>
  <sheetData>
    <row r="1" spans="1:10" ht="15.75" x14ac:dyDescent="0.25">
      <c r="A1" s="12" t="s">
        <v>51</v>
      </c>
    </row>
    <row r="3" spans="1:10" ht="15.75" x14ac:dyDescent="0.25">
      <c r="A3" s="11" t="s">
        <v>178</v>
      </c>
    </row>
    <row r="4" spans="1:10" ht="15.75" thickBot="1" x14ac:dyDescent="0.3"/>
    <row r="5" spans="1:10" x14ac:dyDescent="0.25">
      <c r="A5" s="147" t="s">
        <v>43</v>
      </c>
      <c r="B5" s="145" t="s">
        <v>44</v>
      </c>
      <c r="C5" s="144" t="s">
        <v>45</v>
      </c>
      <c r="D5" s="144"/>
      <c r="E5" s="144" t="s">
        <v>46</v>
      </c>
      <c r="F5" s="144"/>
      <c r="G5" s="137" t="s">
        <v>154</v>
      </c>
    </row>
    <row r="6" spans="1:10" x14ac:dyDescent="0.25">
      <c r="A6" s="148"/>
      <c r="B6" s="146"/>
      <c r="C6" s="85" t="s">
        <v>179</v>
      </c>
      <c r="D6" s="85" t="s">
        <v>172</v>
      </c>
      <c r="E6" s="85" t="s">
        <v>179</v>
      </c>
      <c r="F6" s="85" t="s">
        <v>172</v>
      </c>
      <c r="G6" s="139"/>
    </row>
    <row r="7" spans="1:10" x14ac:dyDescent="0.25">
      <c r="A7" s="88">
        <v>7</v>
      </c>
      <c r="B7" s="100" t="s">
        <v>93</v>
      </c>
      <c r="C7" s="100">
        <v>1571528.66567</v>
      </c>
      <c r="D7" s="100">
        <v>1721396.29623</v>
      </c>
      <c r="E7" s="100">
        <v>92089.205850000028</v>
      </c>
      <c r="F7" s="100">
        <v>121487.04905999998</v>
      </c>
      <c r="G7" s="22">
        <f t="shared" ref="G7:G30" si="0">D7-F7</f>
        <v>1599909.2471700001</v>
      </c>
      <c r="H7" s="1"/>
      <c r="I7" s="123"/>
      <c r="J7" s="1"/>
    </row>
    <row r="8" spans="1:10" x14ac:dyDescent="0.25">
      <c r="A8" s="88">
        <v>8</v>
      </c>
      <c r="B8" s="100" t="s">
        <v>94</v>
      </c>
      <c r="C8" s="100">
        <v>845669.32886999985</v>
      </c>
      <c r="D8" s="100">
        <v>825662.03313</v>
      </c>
      <c r="E8" s="100">
        <v>185451.67330000002</v>
      </c>
      <c r="F8" s="100">
        <v>226516.30163999999</v>
      </c>
      <c r="G8" s="22">
        <f t="shared" si="0"/>
        <v>599145.73149000003</v>
      </c>
      <c r="H8" s="1"/>
      <c r="I8" s="123"/>
      <c r="J8" s="1"/>
    </row>
    <row r="9" spans="1:10" x14ac:dyDescent="0.25">
      <c r="A9" s="88">
        <v>15</v>
      </c>
      <c r="B9" s="100" t="s">
        <v>101</v>
      </c>
      <c r="C9" s="100">
        <v>768639.57565000013</v>
      </c>
      <c r="D9" s="100">
        <v>804155.66456000018</v>
      </c>
      <c r="E9" s="100">
        <v>453005.94513999991</v>
      </c>
      <c r="F9" s="100">
        <v>567251.42809000006</v>
      </c>
      <c r="G9" s="22">
        <f t="shared" si="0"/>
        <v>236904.23647000012</v>
      </c>
      <c r="H9" s="1"/>
      <c r="I9" s="123"/>
      <c r="J9" s="1"/>
    </row>
    <row r="10" spans="1:10" x14ac:dyDescent="0.25">
      <c r="A10" s="88">
        <v>20</v>
      </c>
      <c r="B10" s="100" t="s">
        <v>106</v>
      </c>
      <c r="C10" s="100">
        <v>146808.28657999999</v>
      </c>
      <c r="D10" s="100">
        <v>158082.59133</v>
      </c>
      <c r="E10" s="100">
        <v>20242.413109999998</v>
      </c>
      <c r="F10" s="100">
        <v>28845.423300000002</v>
      </c>
      <c r="G10" s="22">
        <f t="shared" si="0"/>
        <v>129237.16803</v>
      </c>
      <c r="H10" s="1"/>
      <c r="I10" s="123"/>
      <c r="J10" s="1"/>
    </row>
    <row r="11" spans="1:10" x14ac:dyDescent="0.25">
      <c r="A11" s="88">
        <v>2</v>
      </c>
      <c r="B11" s="100" t="s">
        <v>88</v>
      </c>
      <c r="C11" s="100">
        <v>102420.59023999999</v>
      </c>
      <c r="D11" s="100">
        <v>121499.48204</v>
      </c>
      <c r="E11" s="100">
        <v>23450.227010000002</v>
      </c>
      <c r="F11" s="100">
        <v>26463.165100000002</v>
      </c>
      <c r="G11" s="22">
        <f t="shared" si="0"/>
        <v>95036.316940000004</v>
      </c>
      <c r="H11" s="1"/>
      <c r="I11" s="123"/>
      <c r="J11" s="1"/>
    </row>
    <row r="12" spans="1:10" x14ac:dyDescent="0.25">
      <c r="A12" s="88">
        <v>3</v>
      </c>
      <c r="B12" s="100" t="s">
        <v>89</v>
      </c>
      <c r="C12" s="100">
        <v>83958.240700000009</v>
      </c>
      <c r="D12" s="100">
        <v>84879.998529999997</v>
      </c>
      <c r="E12" s="100">
        <v>228314.49601999999</v>
      </c>
      <c r="F12" s="100">
        <v>243397.97228999998</v>
      </c>
      <c r="G12" s="22">
        <f t="shared" si="0"/>
        <v>-158517.97375999996</v>
      </c>
      <c r="H12" s="1"/>
      <c r="I12" s="123"/>
      <c r="J12" s="1"/>
    </row>
    <row r="13" spans="1:10" x14ac:dyDescent="0.25">
      <c r="A13" s="88">
        <v>22</v>
      </c>
      <c r="B13" s="100" t="s">
        <v>108</v>
      </c>
      <c r="C13" s="100">
        <v>63887.17266000004</v>
      </c>
      <c r="D13" s="100">
        <v>70364.991900000008</v>
      </c>
      <c r="E13" s="100">
        <v>30121.735710000001</v>
      </c>
      <c r="F13" s="100">
        <v>41346.8465</v>
      </c>
      <c r="G13" s="22">
        <f t="shared" si="0"/>
        <v>29018.145400000009</v>
      </c>
      <c r="H13" s="1"/>
      <c r="I13" s="123"/>
      <c r="J13" s="1"/>
    </row>
    <row r="14" spans="1:10" x14ac:dyDescent="0.25">
      <c r="A14" s="88">
        <v>21</v>
      </c>
      <c r="B14" s="100" t="s">
        <v>107</v>
      </c>
      <c r="C14" s="100">
        <v>49977.634009999994</v>
      </c>
      <c r="D14" s="100">
        <v>66179.897030000007</v>
      </c>
      <c r="E14" s="100">
        <v>12965.601510000002</v>
      </c>
      <c r="F14" s="100">
        <v>16106.717780000001</v>
      </c>
      <c r="G14" s="22">
        <f t="shared" si="0"/>
        <v>50073.179250000008</v>
      </c>
      <c r="H14" s="1"/>
      <c r="I14" s="123"/>
      <c r="J14" s="1"/>
    </row>
    <row r="15" spans="1:10" x14ac:dyDescent="0.25">
      <c r="A15" s="88">
        <v>6</v>
      </c>
      <c r="B15" s="100" t="s">
        <v>92</v>
      </c>
      <c r="C15" s="100">
        <v>49742.896019999993</v>
      </c>
      <c r="D15" s="100">
        <v>52465.78231000001</v>
      </c>
      <c r="E15" s="100">
        <v>12634.622940000001</v>
      </c>
      <c r="F15" s="100">
        <v>12903.941419999997</v>
      </c>
      <c r="G15" s="22">
        <f t="shared" si="0"/>
        <v>39561.840890000014</v>
      </c>
      <c r="H15" s="1"/>
      <c r="I15" s="123"/>
      <c r="J15" s="1"/>
    </row>
    <row r="16" spans="1:10" x14ac:dyDescent="0.25">
      <c r="A16" s="88">
        <v>12</v>
      </c>
      <c r="B16" s="100" t="s">
        <v>98</v>
      </c>
      <c r="C16" s="100">
        <v>46716.030909999994</v>
      </c>
      <c r="D16" s="100">
        <v>49306.880130000005</v>
      </c>
      <c r="E16" s="100">
        <v>85698.820590000003</v>
      </c>
      <c r="F16" s="100">
        <v>90803.868029999998</v>
      </c>
      <c r="G16" s="22">
        <f t="shared" si="0"/>
        <v>-41496.987899999993</v>
      </c>
      <c r="H16" s="1"/>
      <c r="I16" s="123"/>
      <c r="J16" s="1"/>
    </row>
    <row r="17" spans="1:10" x14ac:dyDescent="0.25">
      <c r="A17" s="88">
        <v>10</v>
      </c>
      <c r="B17" s="100" t="s">
        <v>96</v>
      </c>
      <c r="C17" s="100">
        <v>104642.36018999996</v>
      </c>
      <c r="D17" s="100">
        <v>37018.864270000005</v>
      </c>
      <c r="E17" s="100">
        <v>160161.35868</v>
      </c>
      <c r="F17" s="100">
        <v>255334.16863999999</v>
      </c>
      <c r="G17" s="22">
        <f t="shared" si="0"/>
        <v>-218315.30436999997</v>
      </c>
      <c r="H17" s="1"/>
      <c r="I17" s="123"/>
      <c r="J17" s="1"/>
    </row>
    <row r="18" spans="1:10" x14ac:dyDescent="0.25">
      <c r="A18" s="88">
        <v>19</v>
      </c>
      <c r="B18" s="100" t="s">
        <v>105</v>
      </c>
      <c r="C18" s="100">
        <v>18501.307359999999</v>
      </c>
      <c r="D18" s="100">
        <v>30460.825550000005</v>
      </c>
      <c r="E18" s="100">
        <v>26939.025289999998</v>
      </c>
      <c r="F18" s="100">
        <v>31843.520639999999</v>
      </c>
      <c r="G18" s="22">
        <f t="shared" si="0"/>
        <v>-1382.6950899999938</v>
      </c>
      <c r="H18" s="1"/>
      <c r="I18" s="123"/>
      <c r="J18" s="1"/>
    </row>
    <row r="19" spans="1:10" x14ac:dyDescent="0.25">
      <c r="A19" s="88">
        <v>4</v>
      </c>
      <c r="B19" s="100" t="s">
        <v>90</v>
      </c>
      <c r="C19" s="100">
        <v>30168.614779999996</v>
      </c>
      <c r="D19" s="100">
        <v>20879.426019999999</v>
      </c>
      <c r="E19" s="100">
        <v>25909.461670000001</v>
      </c>
      <c r="F19" s="100">
        <v>38247.915459999997</v>
      </c>
      <c r="G19" s="22">
        <f t="shared" si="0"/>
        <v>-17368.489439999998</v>
      </c>
      <c r="H19" s="1"/>
      <c r="I19" s="123"/>
      <c r="J19" s="1"/>
    </row>
    <row r="20" spans="1:10" x14ac:dyDescent="0.25">
      <c r="A20" s="88">
        <v>23</v>
      </c>
      <c r="B20" s="100" t="s">
        <v>109</v>
      </c>
      <c r="C20" s="100">
        <v>14671.08956</v>
      </c>
      <c r="D20" s="100">
        <v>18588.869910000001</v>
      </c>
      <c r="E20" s="100">
        <v>94352.077320000011</v>
      </c>
      <c r="F20" s="100">
        <v>82942.059030000004</v>
      </c>
      <c r="G20" s="22">
        <f t="shared" si="0"/>
        <v>-64353.189120000003</v>
      </c>
      <c r="H20" s="1"/>
      <c r="I20" s="123"/>
      <c r="J20" s="1"/>
    </row>
    <row r="21" spans="1:10" x14ac:dyDescent="0.25">
      <c r="A21" s="88">
        <v>11</v>
      </c>
      <c r="B21" s="100" t="s">
        <v>97</v>
      </c>
      <c r="C21" s="100">
        <v>13186.61155</v>
      </c>
      <c r="D21" s="100">
        <v>15580.956129999999</v>
      </c>
      <c r="E21" s="100">
        <v>2425.05933</v>
      </c>
      <c r="F21" s="100">
        <v>3756.9232300000003</v>
      </c>
      <c r="G21" s="22">
        <f t="shared" si="0"/>
        <v>11824.032899999998</v>
      </c>
      <c r="H21" s="1"/>
      <c r="I21" s="123"/>
      <c r="J21" s="1"/>
    </row>
    <row r="22" spans="1:10" x14ac:dyDescent="0.25">
      <c r="A22" s="88">
        <v>24</v>
      </c>
      <c r="B22" s="100" t="s">
        <v>110</v>
      </c>
      <c r="C22" s="100">
        <v>6946.8460400000004</v>
      </c>
      <c r="D22" s="100">
        <v>11636.46326</v>
      </c>
      <c r="E22" s="100">
        <v>24601.126740000003</v>
      </c>
      <c r="F22" s="100">
        <v>31432.105019999999</v>
      </c>
      <c r="G22" s="22">
        <f t="shared" si="0"/>
        <v>-19795.641759999999</v>
      </c>
      <c r="H22" s="1"/>
      <c r="I22" s="123"/>
      <c r="J22" s="1"/>
    </row>
    <row r="23" spans="1:10" x14ac:dyDescent="0.25">
      <c r="A23" s="88">
        <v>16</v>
      </c>
      <c r="B23" s="100" t="s">
        <v>102</v>
      </c>
      <c r="C23" s="100">
        <v>7439.5996799999994</v>
      </c>
      <c r="D23" s="100">
        <v>10810.942250000002</v>
      </c>
      <c r="E23" s="100">
        <v>18201.904330000001</v>
      </c>
      <c r="F23" s="100">
        <v>26659.108050000003</v>
      </c>
      <c r="G23" s="22">
        <f t="shared" si="0"/>
        <v>-15848.165800000001</v>
      </c>
      <c r="H23" s="1"/>
      <c r="I23" s="123"/>
      <c r="J23" s="1"/>
    </row>
    <row r="24" spans="1:10" x14ac:dyDescent="0.25">
      <c r="A24" s="88">
        <v>9</v>
      </c>
      <c r="B24" s="100" t="s">
        <v>95</v>
      </c>
      <c r="C24" s="100">
        <v>6408.0195599999988</v>
      </c>
      <c r="D24" s="100">
        <v>9462.3558499999999</v>
      </c>
      <c r="E24" s="100">
        <v>10281.61311</v>
      </c>
      <c r="F24" s="100">
        <v>45640.398289999997</v>
      </c>
      <c r="G24" s="22">
        <f t="shared" si="0"/>
        <v>-36178.042439999997</v>
      </c>
      <c r="H24" s="1"/>
      <c r="I24" s="123"/>
      <c r="J24" s="1"/>
    </row>
    <row r="25" spans="1:10" x14ac:dyDescent="0.25">
      <c r="A25" s="88">
        <v>1</v>
      </c>
      <c r="B25" s="100" t="s">
        <v>87</v>
      </c>
      <c r="C25" s="100">
        <v>8980.8358799999987</v>
      </c>
      <c r="D25" s="100">
        <v>9074.6806299999989</v>
      </c>
      <c r="E25" s="100">
        <v>16074.749609999999</v>
      </c>
      <c r="F25" s="100">
        <v>18128.422049999997</v>
      </c>
      <c r="G25" s="22">
        <f t="shared" si="0"/>
        <v>-9053.7414199999985</v>
      </c>
      <c r="H25" s="1"/>
      <c r="I25" s="123"/>
      <c r="J25" s="1"/>
    </row>
    <row r="26" spans="1:10" x14ac:dyDescent="0.25">
      <c r="A26" s="88">
        <v>17</v>
      </c>
      <c r="B26" s="100" t="s">
        <v>103</v>
      </c>
      <c r="C26" s="100">
        <v>2767.7467299999994</v>
      </c>
      <c r="D26" s="100">
        <v>7919.617940000001</v>
      </c>
      <c r="E26" s="100">
        <v>52373.762760000005</v>
      </c>
      <c r="F26" s="100">
        <v>120659.97265999998</v>
      </c>
      <c r="G26" s="22">
        <f t="shared" si="0"/>
        <v>-112740.35471999999</v>
      </c>
      <c r="H26" s="1"/>
      <c r="I26" s="123"/>
      <c r="J26" s="1"/>
    </row>
    <row r="27" spans="1:10" x14ac:dyDescent="0.25">
      <c r="A27" s="88">
        <v>18</v>
      </c>
      <c r="B27" s="100" t="s">
        <v>104</v>
      </c>
      <c r="C27" s="100">
        <v>7183.2403800000002</v>
      </c>
      <c r="D27" s="100">
        <v>5714.0606500000004</v>
      </c>
      <c r="E27" s="100">
        <v>7735.6647799999992</v>
      </c>
      <c r="F27" s="100">
        <v>10261.945420000002</v>
      </c>
      <c r="G27" s="22">
        <f t="shared" si="0"/>
        <v>-4547.8847700000015</v>
      </c>
      <c r="H27" s="1"/>
      <c r="I27" s="123"/>
      <c r="J27" s="1"/>
    </row>
    <row r="28" spans="1:10" x14ac:dyDescent="0.25">
      <c r="A28" s="88">
        <v>5</v>
      </c>
      <c r="B28" s="100" t="s">
        <v>91</v>
      </c>
      <c r="C28" s="100">
        <v>3819.55791</v>
      </c>
      <c r="D28" s="100">
        <v>5589.9043500000007</v>
      </c>
      <c r="E28" s="100">
        <v>4770.3806400000003</v>
      </c>
      <c r="F28" s="100">
        <v>4653.9878699999999</v>
      </c>
      <c r="G28" s="22">
        <f t="shared" si="0"/>
        <v>935.91648000000077</v>
      </c>
      <c r="H28" s="1"/>
      <c r="I28" s="123"/>
      <c r="J28" s="1"/>
    </row>
    <row r="29" spans="1:10" x14ac:dyDescent="0.25">
      <c r="A29" s="88">
        <v>13</v>
      </c>
      <c r="B29" s="100" t="s">
        <v>99</v>
      </c>
      <c r="C29" s="100">
        <v>3517.5661700000001</v>
      </c>
      <c r="D29" s="100">
        <v>1737.1133900000002</v>
      </c>
      <c r="E29" s="100">
        <v>4635.4587899999997</v>
      </c>
      <c r="F29" s="100">
        <v>4139.6926900000008</v>
      </c>
      <c r="G29" s="22">
        <f t="shared" si="0"/>
        <v>-2402.5793000000003</v>
      </c>
      <c r="H29" s="1"/>
      <c r="I29" s="123"/>
      <c r="J29" s="1"/>
    </row>
    <row r="30" spans="1:10" x14ac:dyDescent="0.25">
      <c r="A30" s="88">
        <v>14</v>
      </c>
      <c r="B30" s="100" t="s">
        <v>100</v>
      </c>
      <c r="C30" s="100">
        <v>920.97966000000008</v>
      </c>
      <c r="D30" s="100">
        <v>769.68720999999994</v>
      </c>
      <c r="E30" s="100">
        <v>2058.7261699999999</v>
      </c>
      <c r="F30" s="100">
        <v>1792.7028300000002</v>
      </c>
      <c r="G30" s="22">
        <f t="shared" si="0"/>
        <v>-1023.0156200000002</v>
      </c>
      <c r="H30" s="1"/>
      <c r="I30" s="123"/>
      <c r="J30" s="1"/>
    </row>
    <row r="31" spans="1:10" x14ac:dyDescent="0.25">
      <c r="A31" s="23"/>
      <c r="B31" s="24" t="s">
        <v>47</v>
      </c>
      <c r="C31" s="102">
        <f>'Export-Import Provincias'!F16</f>
        <v>3913289.4695799998</v>
      </c>
      <c r="D31" s="102">
        <f>'Export-Import Provincias'!H16</f>
        <v>4116540.5463799993</v>
      </c>
      <c r="E31" s="102">
        <f>'Export-Import Provincias'!F52</f>
        <v>1451567.1884600001</v>
      </c>
      <c r="F31" s="102">
        <f>'Export-Import Provincias'!H52</f>
        <v>1893301.2936</v>
      </c>
      <c r="G31" s="26">
        <f t="shared" ref="G31:G32" si="1">D31-F31</f>
        <v>2223239.2527799993</v>
      </c>
    </row>
    <row r="32" spans="1:10" ht="15.75" thickBot="1" x14ac:dyDescent="0.3">
      <c r="A32" s="27"/>
      <c r="B32" s="28" t="s">
        <v>48</v>
      </c>
      <c r="C32" s="101">
        <v>10199112.275449997</v>
      </c>
      <c r="D32" s="101">
        <v>10379028.520369999</v>
      </c>
      <c r="E32" s="101">
        <v>10517500.518600002</v>
      </c>
      <c r="F32" s="101">
        <v>10741746.678699998</v>
      </c>
      <c r="G32" s="29">
        <f t="shared" si="1"/>
        <v>-362718.15832999907</v>
      </c>
    </row>
    <row r="33" spans="1:7" x14ac:dyDescent="0.25">
      <c r="A33" s="3" t="s">
        <v>38</v>
      </c>
      <c r="B33" s="3"/>
    </row>
    <row r="34" spans="1:7" x14ac:dyDescent="0.25">
      <c r="A34" s="90" t="s">
        <v>167</v>
      </c>
      <c r="B34" s="3"/>
    </row>
    <row r="35" spans="1:7" x14ac:dyDescent="0.25">
      <c r="A35" t="s">
        <v>49</v>
      </c>
    </row>
    <row r="36" spans="1:7" x14ac:dyDescent="0.25">
      <c r="A36" s="143" t="s">
        <v>50</v>
      </c>
      <c r="B36" s="143"/>
      <c r="C36" s="143"/>
      <c r="D36" s="143"/>
      <c r="E36" s="143"/>
      <c r="F36" s="143"/>
      <c r="G36" s="143"/>
    </row>
    <row r="37" spans="1:7" x14ac:dyDescent="0.25">
      <c r="A37" s="143"/>
      <c r="B37" s="143"/>
      <c r="C37" s="143"/>
      <c r="D37" s="143"/>
      <c r="E37" s="143"/>
      <c r="F37" s="143"/>
      <c r="G37" s="143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90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zoomScale="55" zoomScaleNormal="55" zoomScaleSheetLayoutView="40" zoomScalePageLayoutView="85" workbookViewId="0">
      <selection activeCell="S14" sqref="S14"/>
    </sheetView>
  </sheetViews>
  <sheetFormatPr baseColWidth="10" defaultRowHeight="15" x14ac:dyDescent="0.25"/>
  <cols>
    <col min="1" max="1" width="10.140625" customWidth="1"/>
    <col min="2" max="2" width="45.42578125" customWidth="1"/>
    <col min="3" max="3" width="12.42578125" customWidth="1"/>
    <col min="4" max="4" width="13.42578125" style="90" customWidth="1"/>
    <col min="5" max="5" width="11.28515625" style="90" customWidth="1"/>
    <col min="6" max="6" width="15.42578125" customWidth="1"/>
    <col min="7" max="7" width="4.7109375" style="90" customWidth="1"/>
    <col min="8" max="8" width="4.85546875" customWidth="1"/>
    <col min="9" max="9" width="11.28515625" customWidth="1"/>
    <col min="10" max="10" width="45.42578125" customWidth="1"/>
    <col min="11" max="11" width="14.42578125" bestFit="1" customWidth="1"/>
    <col min="12" max="12" width="14.42578125" style="90" bestFit="1" customWidth="1"/>
    <col min="13" max="13" width="14.42578125" style="90" customWidth="1"/>
    <col min="14" max="14" width="15.28515625" customWidth="1"/>
    <col min="15" max="15" width="10.42578125" bestFit="1" customWidth="1"/>
  </cols>
  <sheetData>
    <row r="1" spans="1:14" ht="15.75" x14ac:dyDescent="0.25">
      <c r="A1" s="108" t="s">
        <v>52</v>
      </c>
      <c r="B1" s="90"/>
      <c r="C1" s="90"/>
      <c r="F1" s="90"/>
      <c r="H1" s="90"/>
      <c r="I1" s="108" t="s">
        <v>55</v>
      </c>
      <c r="J1" s="90"/>
      <c r="K1" s="90"/>
      <c r="N1" s="90"/>
    </row>
    <row r="2" spans="1:14" ht="10.15" customHeight="1" x14ac:dyDescent="0.25">
      <c r="A2" s="90"/>
      <c r="B2" s="90"/>
      <c r="C2" s="90"/>
      <c r="F2" s="90"/>
      <c r="H2" s="90"/>
      <c r="I2" s="70"/>
      <c r="J2" s="90"/>
      <c r="K2" s="90"/>
      <c r="N2" s="90"/>
    </row>
    <row r="3" spans="1:14" ht="30.75" customHeight="1" x14ac:dyDescent="0.25">
      <c r="A3" s="155" t="s">
        <v>180</v>
      </c>
      <c r="B3" s="155"/>
      <c r="C3" s="155"/>
      <c r="D3" s="155"/>
      <c r="E3" s="155"/>
      <c r="F3" s="155"/>
      <c r="H3" s="90"/>
      <c r="I3" s="156" t="s">
        <v>181</v>
      </c>
      <c r="J3" s="156"/>
      <c r="K3" s="156"/>
      <c r="L3" s="156"/>
      <c r="M3" s="156"/>
      <c r="N3" s="156"/>
    </row>
    <row r="4" spans="1:14" ht="7.9" customHeight="1" thickBot="1" x14ac:dyDescent="0.3">
      <c r="A4" s="90"/>
      <c r="B4" s="3"/>
      <c r="C4" s="90"/>
      <c r="F4" s="90"/>
      <c r="H4" s="90"/>
      <c r="I4" t="s">
        <v>145</v>
      </c>
    </row>
    <row r="5" spans="1:14" ht="22.9" customHeight="1" thickBot="1" x14ac:dyDescent="0.3">
      <c r="A5" s="90"/>
      <c r="B5" s="149" t="s">
        <v>111</v>
      </c>
      <c r="C5" s="150"/>
      <c r="D5" s="150"/>
      <c r="E5" s="150"/>
      <c r="F5" s="151"/>
      <c r="J5" s="152" t="s">
        <v>127</v>
      </c>
      <c r="K5" s="153"/>
      <c r="L5" s="153"/>
      <c r="M5" s="153"/>
      <c r="N5" s="154"/>
    </row>
    <row r="6" spans="1:14" ht="93.75" customHeight="1" x14ac:dyDescent="0.25">
      <c r="A6" s="40" t="s">
        <v>112</v>
      </c>
      <c r="B6" s="99" t="s">
        <v>53</v>
      </c>
      <c r="C6" s="19" t="s">
        <v>182</v>
      </c>
      <c r="D6" s="19" t="s">
        <v>183</v>
      </c>
      <c r="E6" s="91" t="s">
        <v>155</v>
      </c>
      <c r="F6" s="20" t="s">
        <v>140</v>
      </c>
      <c r="I6" s="57" t="s">
        <v>112</v>
      </c>
      <c r="J6" s="58" t="s">
        <v>53</v>
      </c>
      <c r="K6" s="59" t="s">
        <v>184</v>
      </c>
      <c r="L6" s="59" t="s">
        <v>185</v>
      </c>
      <c r="M6" s="59" t="s">
        <v>155</v>
      </c>
      <c r="N6" s="60" t="s">
        <v>54</v>
      </c>
    </row>
    <row r="7" spans="1:14" ht="38.25" x14ac:dyDescent="0.25">
      <c r="A7" s="61">
        <v>1</v>
      </c>
      <c r="B7" s="66" t="s">
        <v>115</v>
      </c>
      <c r="C7" s="100">
        <v>503829.25789999997</v>
      </c>
      <c r="D7" s="92">
        <v>432681.2537399999</v>
      </c>
      <c r="E7" s="96">
        <f t="shared" ref="E7:E26" si="0">(C7/D7)-1</f>
        <v>0.16443514375770296</v>
      </c>
      <c r="F7" s="31">
        <f t="shared" ref="F7:F26" si="1">C7/$C$30</f>
        <v>0.12239142362949808</v>
      </c>
      <c r="I7" s="61">
        <v>1</v>
      </c>
      <c r="J7" s="66" t="s">
        <v>115</v>
      </c>
      <c r="K7" s="100">
        <v>216641.13043799999</v>
      </c>
      <c r="L7" s="92">
        <v>265956.46507899999</v>
      </c>
      <c r="M7" s="96">
        <f t="shared" ref="M7:M26" si="2">(K7/L7)-1</f>
        <v>-0.18542634271496772</v>
      </c>
      <c r="N7" s="31">
        <f t="shared" ref="N7:N26" si="3">K7/$K$30</f>
        <v>0.11625999077932545</v>
      </c>
    </row>
    <row r="8" spans="1:14" ht="25.5" x14ac:dyDescent="0.25">
      <c r="A8" s="61">
        <v>2</v>
      </c>
      <c r="B8" s="66" t="s">
        <v>146</v>
      </c>
      <c r="C8" s="100">
        <v>393724.45659000002</v>
      </c>
      <c r="D8" s="92">
        <v>391182.79939</v>
      </c>
      <c r="E8" s="96">
        <f t="shared" si="0"/>
        <v>6.4973644136792075E-3</v>
      </c>
      <c r="F8" s="31">
        <f t="shared" si="1"/>
        <v>9.5644498615769291E-2</v>
      </c>
      <c r="I8" s="61">
        <v>2</v>
      </c>
      <c r="J8" s="66" t="s">
        <v>117</v>
      </c>
      <c r="K8" s="100">
        <v>203578.89388700001</v>
      </c>
      <c r="L8" s="92">
        <v>225081.772738</v>
      </c>
      <c r="M8" s="96">
        <f t="shared" si="2"/>
        <v>-9.5533630242151113E-2</v>
      </c>
      <c r="N8" s="31">
        <f t="shared" si="3"/>
        <v>0.10925016998534083</v>
      </c>
    </row>
    <row r="9" spans="1:14" ht="25.5" x14ac:dyDescent="0.25">
      <c r="A9" s="61">
        <v>3</v>
      </c>
      <c r="B9" s="66" t="s">
        <v>117</v>
      </c>
      <c r="C9" s="100">
        <v>367293.86912999995</v>
      </c>
      <c r="D9" s="92">
        <v>310293.24427999998</v>
      </c>
      <c r="E9" s="96">
        <f t="shared" si="0"/>
        <v>0.18369921324669325</v>
      </c>
      <c r="F9" s="31">
        <f t="shared" si="1"/>
        <v>8.9223916293741018E-2</v>
      </c>
      <c r="I9" s="61">
        <v>3</v>
      </c>
      <c r="J9" s="66" t="s">
        <v>116</v>
      </c>
      <c r="K9" s="100">
        <v>165859.65819300001</v>
      </c>
      <c r="L9" s="92">
        <v>185207.83534699999</v>
      </c>
      <c r="M9" s="96">
        <f t="shared" si="2"/>
        <v>-0.10446737913517423</v>
      </c>
      <c r="N9" s="31">
        <f t="shared" si="3"/>
        <v>8.9008224307150954E-2</v>
      </c>
    </row>
    <row r="10" spans="1:14" ht="25.5" x14ac:dyDescent="0.25">
      <c r="A10" s="61">
        <v>4</v>
      </c>
      <c r="B10" s="66" t="s">
        <v>116</v>
      </c>
      <c r="C10" s="100">
        <v>346256.47097999993</v>
      </c>
      <c r="D10" s="92">
        <v>344303.52775999997</v>
      </c>
      <c r="E10" s="96">
        <f t="shared" si="0"/>
        <v>5.6721557072203499E-3</v>
      </c>
      <c r="F10" s="31">
        <f t="shared" si="1"/>
        <v>8.411346058148042E-2</v>
      </c>
      <c r="I10" s="61">
        <v>4</v>
      </c>
      <c r="J10" s="66" t="s">
        <v>122</v>
      </c>
      <c r="K10" s="100">
        <v>98792.430057999998</v>
      </c>
      <c r="L10" s="92">
        <v>100624.930678</v>
      </c>
      <c r="M10" s="96">
        <f t="shared" si="2"/>
        <v>-1.8211198831669329E-2</v>
      </c>
      <c r="N10" s="31">
        <f t="shared" si="3"/>
        <v>5.3016742408927155E-2</v>
      </c>
    </row>
    <row r="11" spans="1:14" x14ac:dyDescent="0.25">
      <c r="A11" s="61">
        <v>5</v>
      </c>
      <c r="B11" s="66" t="s">
        <v>118</v>
      </c>
      <c r="C11" s="100">
        <v>307946.56773000001</v>
      </c>
      <c r="D11" s="92">
        <v>308453.41834000003</v>
      </c>
      <c r="E11" s="96">
        <f t="shared" si="0"/>
        <v>-1.6431998475742171E-3</v>
      </c>
      <c r="F11" s="31">
        <f t="shared" si="1"/>
        <v>7.4807126095430262E-2</v>
      </c>
      <c r="I11" s="61">
        <v>5</v>
      </c>
      <c r="J11" s="66" t="s">
        <v>118</v>
      </c>
      <c r="K11" s="100">
        <v>92106.608158000003</v>
      </c>
      <c r="L11" s="92">
        <v>102604.927073</v>
      </c>
      <c r="M11" s="96">
        <f t="shared" si="2"/>
        <v>-0.1023178829173651</v>
      </c>
      <c r="N11" s="31">
        <f t="shared" si="3"/>
        <v>4.9428810648809871E-2</v>
      </c>
    </row>
    <row r="12" spans="1:14" ht="38.25" x14ac:dyDescent="0.25">
      <c r="A12" s="61">
        <v>6</v>
      </c>
      <c r="B12" s="69" t="s">
        <v>119</v>
      </c>
      <c r="C12" s="100">
        <v>188718.57930000001</v>
      </c>
      <c r="D12" s="92">
        <v>175044.43120999998</v>
      </c>
      <c r="E12" s="96">
        <f t="shared" si="0"/>
        <v>7.8118155461885053E-2</v>
      </c>
      <c r="F12" s="31">
        <f t="shared" si="1"/>
        <v>4.5843974369681656E-2</v>
      </c>
      <c r="I12" s="61">
        <v>6</v>
      </c>
      <c r="J12" s="69" t="s">
        <v>146</v>
      </c>
      <c r="K12" s="100">
        <v>75925.999043000003</v>
      </c>
      <c r="L12" s="92">
        <v>108630.563951</v>
      </c>
      <c r="M12" s="96">
        <f t="shared" si="2"/>
        <v>-0.30106227675253583</v>
      </c>
      <c r="N12" s="31">
        <f t="shared" si="3"/>
        <v>4.0745522010542108E-2</v>
      </c>
    </row>
    <row r="13" spans="1:14" ht="38.25" x14ac:dyDescent="0.25">
      <c r="A13" s="61">
        <v>7</v>
      </c>
      <c r="B13" s="66" t="s">
        <v>122</v>
      </c>
      <c r="C13" s="100">
        <v>132765.18887000001</v>
      </c>
      <c r="D13" s="92">
        <v>143959.17215999993</v>
      </c>
      <c r="E13" s="96">
        <f t="shared" si="0"/>
        <v>-7.775804154777044E-2</v>
      </c>
      <c r="F13" s="31">
        <f t="shared" si="1"/>
        <v>3.2251641244430591E-2</v>
      </c>
      <c r="I13" s="61">
        <v>7</v>
      </c>
      <c r="J13" s="66" t="s">
        <v>134</v>
      </c>
      <c r="K13" s="100">
        <v>61975.950671999999</v>
      </c>
      <c r="L13" s="92">
        <v>62000.651424999996</v>
      </c>
      <c r="M13" s="96">
        <f t="shared" si="2"/>
        <v>-3.9839505605643311E-4</v>
      </c>
      <c r="N13" s="31">
        <f t="shared" si="3"/>
        <v>3.3259258937114546E-2</v>
      </c>
    </row>
    <row r="14" spans="1:14" ht="31.5" customHeight="1" x14ac:dyDescent="0.25">
      <c r="A14" s="61">
        <v>8</v>
      </c>
      <c r="B14" s="66" t="s">
        <v>120</v>
      </c>
      <c r="C14" s="100">
        <v>131500.97687999997</v>
      </c>
      <c r="D14" s="92">
        <v>131557.40835999997</v>
      </c>
      <c r="E14" s="96">
        <f t="shared" si="0"/>
        <v>-4.2894946551075286E-4</v>
      </c>
      <c r="F14" s="31">
        <f t="shared" si="1"/>
        <v>3.1944535805833181E-2</v>
      </c>
      <c r="I14" s="61">
        <v>8</v>
      </c>
      <c r="J14" s="66" t="s">
        <v>123</v>
      </c>
      <c r="K14" s="100">
        <v>60201.110759000003</v>
      </c>
      <c r="L14" s="92">
        <v>86958.095920000007</v>
      </c>
      <c r="M14" s="96">
        <f t="shared" si="2"/>
        <v>-0.30769975903814617</v>
      </c>
      <c r="N14" s="31">
        <f t="shared" si="3"/>
        <v>3.2306794963616159E-2</v>
      </c>
    </row>
    <row r="15" spans="1:14" ht="38.25" x14ac:dyDescent="0.25">
      <c r="A15" s="61">
        <v>9</v>
      </c>
      <c r="B15" s="66" t="s">
        <v>134</v>
      </c>
      <c r="C15" s="100">
        <v>116660.79956999999</v>
      </c>
      <c r="D15" s="92">
        <v>99160.405319999991</v>
      </c>
      <c r="E15" s="96">
        <f t="shared" si="0"/>
        <v>0.17648570710783784</v>
      </c>
      <c r="F15" s="31">
        <f t="shared" si="1"/>
        <v>2.8339523990013674E-2</v>
      </c>
      <c r="I15" s="61">
        <v>9</v>
      </c>
      <c r="J15" s="66" t="s">
        <v>124</v>
      </c>
      <c r="K15" s="100">
        <v>42869.686650000003</v>
      </c>
      <c r="L15" s="92">
        <v>45276.810153999999</v>
      </c>
      <c r="M15" s="96">
        <f t="shared" si="2"/>
        <v>-5.3164600063755563E-2</v>
      </c>
      <c r="N15" s="31">
        <f t="shared" si="3"/>
        <v>2.300592396543065E-2</v>
      </c>
    </row>
    <row r="16" spans="1:14" ht="38.25" x14ac:dyDescent="0.25">
      <c r="A16" s="61">
        <v>10</v>
      </c>
      <c r="B16" s="66" t="s">
        <v>121</v>
      </c>
      <c r="C16" s="100">
        <v>114843.87479999998</v>
      </c>
      <c r="D16" s="92">
        <v>119090.59477000001</v>
      </c>
      <c r="E16" s="96">
        <f t="shared" si="0"/>
        <v>-3.5659574781717551E-2</v>
      </c>
      <c r="F16" s="31">
        <f t="shared" si="1"/>
        <v>2.7898152224199835E-2</v>
      </c>
      <c r="I16" s="61">
        <v>10</v>
      </c>
      <c r="J16" s="66" t="s">
        <v>119</v>
      </c>
      <c r="K16" s="100">
        <v>39820.780484000003</v>
      </c>
      <c r="L16" s="92">
        <v>54022.186728000001</v>
      </c>
      <c r="M16" s="96">
        <f t="shared" si="2"/>
        <v>-0.26288099583053959</v>
      </c>
      <c r="N16" s="31">
        <f t="shared" si="3"/>
        <v>2.1369735112328113E-2</v>
      </c>
    </row>
    <row r="17" spans="1:14" ht="25.5" x14ac:dyDescent="0.25">
      <c r="A17" s="61">
        <v>11</v>
      </c>
      <c r="B17" s="69" t="s">
        <v>124</v>
      </c>
      <c r="C17" s="100">
        <v>67443.853599999988</v>
      </c>
      <c r="D17" s="92">
        <v>60702.610100000005</v>
      </c>
      <c r="E17" s="96">
        <f t="shared" si="0"/>
        <v>0.1110536019603543</v>
      </c>
      <c r="F17" s="31">
        <f t="shared" si="1"/>
        <v>1.6383624269001484E-2</v>
      </c>
      <c r="I17" s="61">
        <v>11</v>
      </c>
      <c r="J17" s="69" t="s">
        <v>121</v>
      </c>
      <c r="K17" s="100">
        <v>33071.072607000002</v>
      </c>
      <c r="L17" s="92">
        <v>42260.004303000002</v>
      </c>
      <c r="M17" s="96">
        <f t="shared" si="2"/>
        <v>-0.21743802083209174</v>
      </c>
      <c r="N17" s="31">
        <f t="shared" si="3"/>
        <v>1.7747519081805056E-2</v>
      </c>
    </row>
    <row r="18" spans="1:14" ht="89.25" x14ac:dyDescent="0.25">
      <c r="A18" s="61">
        <v>12</v>
      </c>
      <c r="B18" s="66" t="s">
        <v>148</v>
      </c>
      <c r="C18" s="100">
        <v>62292.870519999997</v>
      </c>
      <c r="D18" s="92">
        <v>50311.695849999996</v>
      </c>
      <c r="E18" s="96">
        <f t="shared" si="0"/>
        <v>0.23813895492055859</v>
      </c>
      <c r="F18" s="31">
        <f t="shared" si="1"/>
        <v>1.5132334983261385E-2</v>
      </c>
      <c r="I18" s="61">
        <v>12</v>
      </c>
      <c r="J18" s="66" t="s">
        <v>144</v>
      </c>
      <c r="K18" s="100">
        <v>27420.432550000001</v>
      </c>
      <c r="L18" s="92">
        <v>28883.751130000001</v>
      </c>
      <c r="M18" s="96">
        <f t="shared" si="2"/>
        <v>-5.0662345531710673E-2</v>
      </c>
      <c r="N18" s="31">
        <f t="shared" si="3"/>
        <v>1.4715115402984166E-2</v>
      </c>
    </row>
    <row r="19" spans="1:14" ht="25.5" x14ac:dyDescent="0.25">
      <c r="A19" s="61">
        <v>13</v>
      </c>
      <c r="B19" s="69" t="s">
        <v>123</v>
      </c>
      <c r="C19" s="100">
        <v>50319.795880000005</v>
      </c>
      <c r="D19" s="92">
        <v>59421.478069999997</v>
      </c>
      <c r="E19" s="96">
        <f t="shared" si="0"/>
        <v>-0.15317158855048985</v>
      </c>
      <c r="F19" s="31">
        <f t="shared" si="1"/>
        <v>1.2223806692308714E-2</v>
      </c>
      <c r="I19" s="61">
        <v>13</v>
      </c>
      <c r="J19" s="69" t="s">
        <v>164</v>
      </c>
      <c r="K19" s="100">
        <v>24490.73645</v>
      </c>
      <c r="L19" s="92">
        <v>29429.534240000001</v>
      </c>
      <c r="M19" s="96">
        <f t="shared" si="2"/>
        <v>-0.16781773539885969</v>
      </c>
      <c r="N19" s="31">
        <f t="shared" si="3"/>
        <v>1.3142900372146781E-2</v>
      </c>
    </row>
    <row r="20" spans="1:14" ht="162" customHeight="1" x14ac:dyDescent="0.25">
      <c r="A20" s="61">
        <v>14</v>
      </c>
      <c r="B20" s="66" t="s">
        <v>137</v>
      </c>
      <c r="C20" s="100">
        <v>44439.188499999997</v>
      </c>
      <c r="D20" s="92">
        <v>33381.865349999993</v>
      </c>
      <c r="E20" s="96">
        <f t="shared" si="0"/>
        <v>0.33123742589178007</v>
      </c>
      <c r="F20" s="31">
        <f t="shared" si="1"/>
        <v>1.0795275304424951E-2</v>
      </c>
      <c r="I20" s="61">
        <v>14</v>
      </c>
      <c r="J20" s="66" t="s">
        <v>147</v>
      </c>
      <c r="K20" s="100">
        <v>22377.803486000001</v>
      </c>
      <c r="L20" s="92">
        <v>18930.771209999999</v>
      </c>
      <c r="M20" s="96">
        <f t="shared" si="2"/>
        <v>0.18208620440033307</v>
      </c>
      <c r="N20" s="31">
        <f t="shared" si="3"/>
        <v>1.2008999499236249E-2</v>
      </c>
    </row>
    <row r="21" spans="1:14" ht="63.75" x14ac:dyDescent="0.25">
      <c r="A21" s="61">
        <v>15</v>
      </c>
      <c r="B21" s="66" t="s">
        <v>147</v>
      </c>
      <c r="C21" s="100">
        <v>41558.59173</v>
      </c>
      <c r="D21" s="92">
        <v>36639.540460000004</v>
      </c>
      <c r="E21" s="96">
        <f t="shared" si="0"/>
        <v>0.13425526653016306</v>
      </c>
      <c r="F21" s="31">
        <f t="shared" si="1"/>
        <v>1.0095513760102707E-2</v>
      </c>
      <c r="I21" s="61">
        <v>15</v>
      </c>
      <c r="J21" s="66" t="s">
        <v>165</v>
      </c>
      <c r="K21" s="100">
        <v>19449.760689999999</v>
      </c>
      <c r="L21" s="92">
        <v>20982.499319999999</v>
      </c>
      <c r="M21" s="96">
        <f t="shared" si="2"/>
        <v>-7.3048429866456877E-2</v>
      </c>
      <c r="N21" s="31">
        <f t="shared" si="3"/>
        <v>1.0437671710389371E-2</v>
      </c>
    </row>
    <row r="22" spans="1:14" ht="89.25" x14ac:dyDescent="0.25">
      <c r="A22" s="61">
        <v>16</v>
      </c>
      <c r="B22" s="69" t="s">
        <v>152</v>
      </c>
      <c r="C22" s="100">
        <v>39052.837329999995</v>
      </c>
      <c r="D22" s="92">
        <v>31497.930690000005</v>
      </c>
      <c r="E22" s="96">
        <f t="shared" si="0"/>
        <v>0.23985406261620001</v>
      </c>
      <c r="F22" s="31">
        <f t="shared" si="1"/>
        <v>9.4868098321884021E-3</v>
      </c>
      <c r="I22" s="61">
        <v>16</v>
      </c>
      <c r="J22" s="69" t="s">
        <v>148</v>
      </c>
      <c r="K22" s="100">
        <v>18468.642645</v>
      </c>
      <c r="L22" s="92">
        <v>23515.120793999999</v>
      </c>
      <c r="M22" s="96">
        <f t="shared" si="2"/>
        <v>-0.21460566557190019</v>
      </c>
      <c r="N22" s="31">
        <f t="shared" si="3"/>
        <v>9.9111568485322713E-3</v>
      </c>
    </row>
    <row r="23" spans="1:14" ht="54.75" customHeight="1" x14ac:dyDescent="0.25">
      <c r="A23" s="61">
        <v>17</v>
      </c>
      <c r="B23" s="66" t="s">
        <v>144</v>
      </c>
      <c r="C23" s="100">
        <v>37033.675479999991</v>
      </c>
      <c r="D23" s="92">
        <v>33629.334630000012</v>
      </c>
      <c r="E23" s="96">
        <f t="shared" si="0"/>
        <v>0.10123128772708578</v>
      </c>
      <c r="F23" s="31">
        <f t="shared" si="1"/>
        <v>8.996310145072333E-3</v>
      </c>
      <c r="I23" s="61">
        <v>17</v>
      </c>
      <c r="J23" s="66" t="s">
        <v>142</v>
      </c>
      <c r="K23" s="100">
        <v>17400.705056999999</v>
      </c>
      <c r="L23" s="92">
        <v>19094.210299999999</v>
      </c>
      <c r="M23" s="96">
        <f t="shared" si="2"/>
        <v>-8.8692080813627561E-2</v>
      </c>
      <c r="N23" s="31">
        <f t="shared" si="3"/>
        <v>9.3380504680275426E-3</v>
      </c>
    </row>
    <row r="24" spans="1:14" ht="25.5" x14ac:dyDescent="0.25">
      <c r="A24" s="61">
        <v>18</v>
      </c>
      <c r="B24" s="66" t="s">
        <v>164</v>
      </c>
      <c r="C24" s="100">
        <v>31802.065480000001</v>
      </c>
      <c r="D24" s="92">
        <v>31692.474410000003</v>
      </c>
      <c r="E24" s="96">
        <f t="shared" si="0"/>
        <v>3.4579524647473381E-3</v>
      </c>
      <c r="F24" s="31">
        <f t="shared" si="1"/>
        <v>7.7254347726432773E-3</v>
      </c>
      <c r="I24" s="61">
        <v>18</v>
      </c>
      <c r="J24" s="66" t="s">
        <v>192</v>
      </c>
      <c r="K24" s="100">
        <v>15667.14321</v>
      </c>
      <c r="L24" s="92">
        <v>16678.723679999999</v>
      </c>
      <c r="M24" s="96">
        <f t="shared" si="2"/>
        <v>-6.0650952039754569E-2</v>
      </c>
      <c r="N24" s="31">
        <f t="shared" si="3"/>
        <v>8.4077382787395086E-3</v>
      </c>
    </row>
    <row r="25" spans="1:14" ht="36.75" customHeight="1" x14ac:dyDescent="0.25">
      <c r="A25" s="61">
        <v>19</v>
      </c>
      <c r="B25" s="66" t="s">
        <v>191</v>
      </c>
      <c r="C25" s="100">
        <v>31090.335319999998</v>
      </c>
      <c r="D25" s="92">
        <v>33874.230489999994</v>
      </c>
      <c r="E25" s="96">
        <f t="shared" si="0"/>
        <v>-8.2183274121070515E-2</v>
      </c>
      <c r="F25" s="31">
        <f t="shared" si="1"/>
        <v>7.5525395583289461E-3</v>
      </c>
      <c r="I25" s="61">
        <v>19</v>
      </c>
      <c r="J25" s="66" t="s">
        <v>120</v>
      </c>
      <c r="K25" s="100">
        <v>15545.541185</v>
      </c>
      <c r="L25" s="92">
        <v>15474.246251</v>
      </c>
      <c r="M25" s="96">
        <f t="shared" si="2"/>
        <v>4.6073283857295255E-3</v>
      </c>
      <c r="N25" s="31">
        <f t="shared" si="3"/>
        <v>8.3424808168869758E-3</v>
      </c>
    </row>
    <row r="26" spans="1:14" ht="38.25" x14ac:dyDescent="0.25">
      <c r="A26" s="61">
        <v>20</v>
      </c>
      <c r="B26" s="69" t="s">
        <v>163</v>
      </c>
      <c r="C26" s="100">
        <v>28848.428130000004</v>
      </c>
      <c r="D26" s="92">
        <v>30186.394279999993</v>
      </c>
      <c r="E26" s="96">
        <f t="shared" si="0"/>
        <v>-4.4323483539948971E-2</v>
      </c>
      <c r="F26" s="31">
        <f t="shared" si="1"/>
        <v>7.0079300337193848E-3</v>
      </c>
      <c r="I26" s="61">
        <v>20</v>
      </c>
      <c r="J26" s="69" t="s">
        <v>193</v>
      </c>
      <c r="K26" s="100">
        <v>14368.626</v>
      </c>
      <c r="L26" s="92">
        <v>1934.451</v>
      </c>
      <c r="M26" s="96">
        <f t="shared" si="2"/>
        <v>6.4277539208798773</v>
      </c>
      <c r="N26" s="31">
        <f t="shared" si="3"/>
        <v>7.7108918463184035E-3</v>
      </c>
    </row>
    <row r="27" spans="1:14" ht="13.15" customHeight="1" x14ac:dyDescent="0.25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4" x14ac:dyDescent="0.25">
      <c r="A28" s="62"/>
      <c r="B28" s="33" t="s">
        <v>135</v>
      </c>
      <c r="C28" s="103">
        <f>SUM(C7:C26)</f>
        <v>3037421.6837200001</v>
      </c>
      <c r="D28" s="93">
        <f>SUM(D7:D27)</f>
        <v>2857063.8096599993</v>
      </c>
      <c r="E28" s="96">
        <f t="shared" ref="E28:E31" si="4">(C28/D28)-1</f>
        <v>6.3127002431725199E-2</v>
      </c>
      <c r="F28" s="37">
        <f>C28/$C$30</f>
        <v>0.73785783220112966</v>
      </c>
      <c r="I28" s="62"/>
      <c r="J28" s="33" t="s">
        <v>135</v>
      </c>
      <c r="K28" s="103">
        <f>SUM(K7:K26)</f>
        <v>1266032.7122219999</v>
      </c>
      <c r="L28" s="93">
        <f>SUM(L7:L26)</f>
        <v>1453547.5513209996</v>
      </c>
      <c r="M28" s="96">
        <f t="shared" ref="M28" si="5">(K28/L28)-1</f>
        <v>-0.12900495682345181</v>
      </c>
      <c r="N28" s="37">
        <f>K28/$K$30</f>
        <v>0.6794136974436521</v>
      </c>
    </row>
    <row r="29" spans="1:14" x14ac:dyDescent="0.25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4" x14ac:dyDescent="0.25">
      <c r="A30" s="104" t="s">
        <v>113</v>
      </c>
      <c r="B30" s="105"/>
      <c r="C30" s="102">
        <f>'Ranking capítulos'!D31</f>
        <v>4116540.5463799993</v>
      </c>
      <c r="D30" s="94">
        <f>'Ranking capítulos'!C31</f>
        <v>3913289.4695799998</v>
      </c>
      <c r="E30" s="97">
        <f t="shared" si="4"/>
        <v>5.1938676752633306E-2</v>
      </c>
      <c r="F30" s="35">
        <f>C30/$C$30</f>
        <v>1</v>
      </c>
      <c r="I30" s="104" t="s">
        <v>113</v>
      </c>
      <c r="J30" s="105"/>
      <c r="K30" s="102">
        <f>'Export-Import Provincias'!I16</f>
        <v>1863419.4703249999</v>
      </c>
      <c r="L30" s="94">
        <f>'Export-Import Provincias'!G16</f>
        <v>2243679.709485</v>
      </c>
      <c r="M30" s="97">
        <f>(K30/L30)-1</f>
        <v>-0.1694806248648042</v>
      </c>
      <c r="N30" s="35">
        <f>K30/K30</f>
        <v>1</v>
      </c>
    </row>
    <row r="31" spans="1:14" ht="15.75" thickBot="1" x14ac:dyDescent="0.3">
      <c r="A31" s="106" t="s">
        <v>114</v>
      </c>
      <c r="B31" s="107"/>
      <c r="C31" s="101">
        <f>'Ranking capítulos'!D32</f>
        <v>10379028.520369999</v>
      </c>
      <c r="D31" s="95">
        <f>'Ranking capítulos'!C32</f>
        <v>10199112.275449997</v>
      </c>
      <c r="E31" s="98">
        <f t="shared" si="4"/>
        <v>1.7640382815774514E-2</v>
      </c>
      <c r="F31" s="10">
        <f>C30/C31</f>
        <v>0.39662098801451695</v>
      </c>
      <c r="I31" s="106" t="s">
        <v>114</v>
      </c>
      <c r="J31" s="107"/>
      <c r="K31" s="101">
        <v>9059892.0953480005</v>
      </c>
      <c r="L31" s="95">
        <v>8840733.3857179992</v>
      </c>
      <c r="M31" s="98">
        <f>(K31/L31)-1</f>
        <v>2.478965263040811E-2</v>
      </c>
      <c r="N31" s="10">
        <f>K30/K31</f>
        <v>0.2056778878505422</v>
      </c>
    </row>
    <row r="32" spans="1:14" x14ac:dyDescent="0.25">
      <c r="B32" s="3" t="s">
        <v>38</v>
      </c>
    </row>
    <row r="33" spans="1:649" x14ac:dyDescent="0.25">
      <c r="B33" s="90" t="s">
        <v>168</v>
      </c>
      <c r="E33" s="110"/>
      <c r="F33" s="109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  <c r="IW33" s="90"/>
      <c r="IX33" s="90"/>
      <c r="IY33" s="90"/>
      <c r="IZ33" s="90"/>
      <c r="JA33" s="90"/>
      <c r="JB33" s="90"/>
      <c r="JC33" s="90"/>
      <c r="JD33" s="90"/>
      <c r="JE33" s="90"/>
      <c r="JF33" s="90"/>
      <c r="JG33" s="90"/>
      <c r="JH33" s="90"/>
      <c r="JI33" s="90"/>
      <c r="JJ33" s="90"/>
      <c r="JK33" s="90"/>
      <c r="JL33" s="90"/>
      <c r="JM33" s="90"/>
      <c r="JN33" s="90"/>
      <c r="JO33" s="90"/>
      <c r="JP33" s="90"/>
      <c r="JQ33" s="90"/>
      <c r="JR33" s="90"/>
      <c r="JS33" s="90"/>
      <c r="JT33" s="90"/>
      <c r="JU33" s="90"/>
      <c r="JV33" s="90"/>
      <c r="JW33" s="90"/>
      <c r="JX33" s="90"/>
      <c r="JY33" s="90"/>
      <c r="JZ33" s="90"/>
      <c r="KA33" s="90"/>
      <c r="KB33" s="90"/>
      <c r="KC33" s="90"/>
      <c r="KD33" s="90"/>
      <c r="KE33" s="90"/>
      <c r="KF33" s="90"/>
      <c r="KG33" s="90"/>
      <c r="KH33" s="90"/>
      <c r="KI33" s="90"/>
      <c r="KJ33" s="90"/>
      <c r="KK33" s="90"/>
      <c r="KL33" s="90"/>
      <c r="KM33" s="90"/>
      <c r="KN33" s="90"/>
      <c r="KO33" s="90"/>
      <c r="KP33" s="90"/>
      <c r="KQ33" s="90"/>
      <c r="KR33" s="90"/>
      <c r="KS33" s="90"/>
      <c r="KT33" s="90"/>
      <c r="KU33" s="90"/>
      <c r="KV33" s="90"/>
      <c r="KW33" s="90"/>
      <c r="KX33" s="90"/>
      <c r="KY33" s="90"/>
      <c r="KZ33" s="90"/>
      <c r="LA33" s="90"/>
      <c r="LB33" s="90"/>
      <c r="LC33" s="90"/>
      <c r="LD33" s="90"/>
      <c r="LE33" s="90"/>
      <c r="LF33" s="90"/>
      <c r="LG33" s="90"/>
      <c r="LH33" s="90"/>
      <c r="LI33" s="90"/>
      <c r="LJ33" s="90"/>
      <c r="LK33" s="90"/>
      <c r="LL33" s="90"/>
      <c r="LM33" s="90"/>
      <c r="LN33" s="90"/>
      <c r="LO33" s="90"/>
      <c r="LP33" s="90"/>
      <c r="LQ33" s="90"/>
      <c r="LR33" s="90"/>
      <c r="LS33" s="90"/>
      <c r="LT33" s="90"/>
      <c r="LU33" s="90"/>
      <c r="LV33" s="90"/>
      <c r="LW33" s="90"/>
      <c r="LX33" s="90"/>
      <c r="LY33" s="90"/>
      <c r="LZ33" s="90"/>
      <c r="MA33" s="90"/>
      <c r="MB33" s="90"/>
      <c r="MC33" s="90"/>
      <c r="MD33" s="90"/>
      <c r="ME33" s="90"/>
      <c r="MF33" s="90"/>
      <c r="MG33" s="90"/>
      <c r="MH33" s="90"/>
      <c r="MI33" s="90"/>
      <c r="MJ33" s="90"/>
      <c r="MK33" s="90"/>
      <c r="ML33" s="90"/>
      <c r="MM33" s="90"/>
      <c r="MN33" s="90"/>
      <c r="MO33" s="90"/>
      <c r="MP33" s="90"/>
      <c r="MQ33" s="90"/>
      <c r="MR33" s="90"/>
      <c r="MS33" s="90"/>
      <c r="MT33" s="90"/>
      <c r="MU33" s="90"/>
      <c r="MV33" s="90"/>
      <c r="MW33" s="90"/>
      <c r="MX33" s="90"/>
      <c r="MY33" s="90"/>
      <c r="MZ33" s="90"/>
      <c r="NA33" s="90"/>
      <c r="NB33" s="90"/>
      <c r="NC33" s="90"/>
      <c r="ND33" s="90"/>
      <c r="NE33" s="90"/>
      <c r="NF33" s="90"/>
      <c r="NG33" s="90"/>
      <c r="NH33" s="90"/>
      <c r="NI33" s="90"/>
      <c r="NJ33" s="90"/>
      <c r="NK33" s="90"/>
      <c r="NL33" s="90"/>
      <c r="NM33" s="90"/>
      <c r="NN33" s="90"/>
      <c r="NO33" s="90"/>
      <c r="NP33" s="90"/>
      <c r="NQ33" s="90"/>
      <c r="NR33" s="90"/>
      <c r="NS33" s="90"/>
      <c r="NT33" s="90"/>
      <c r="NU33" s="90"/>
      <c r="NV33" s="90"/>
      <c r="NW33" s="90"/>
      <c r="NX33" s="90"/>
      <c r="NY33" s="90"/>
      <c r="NZ33" s="90"/>
      <c r="OA33" s="90"/>
      <c r="OB33" s="90"/>
      <c r="OC33" s="90"/>
      <c r="OD33" s="90"/>
      <c r="OE33" s="90"/>
      <c r="OF33" s="90"/>
      <c r="OG33" s="90"/>
      <c r="OH33" s="90"/>
      <c r="OI33" s="90"/>
      <c r="OJ33" s="90"/>
      <c r="OK33" s="90"/>
      <c r="OL33" s="90"/>
      <c r="OM33" s="90"/>
      <c r="ON33" s="90"/>
      <c r="OO33" s="90"/>
      <c r="OP33" s="90"/>
      <c r="OQ33" s="90"/>
      <c r="OR33" s="90"/>
      <c r="OS33" s="90"/>
      <c r="OT33" s="90"/>
      <c r="OU33" s="90"/>
      <c r="OV33" s="90"/>
      <c r="OW33" s="90"/>
      <c r="OX33" s="90"/>
      <c r="OY33" s="90"/>
      <c r="OZ33" s="90"/>
      <c r="PA33" s="90"/>
      <c r="PB33" s="90"/>
      <c r="PC33" s="90"/>
      <c r="PD33" s="90"/>
      <c r="PE33" s="90"/>
      <c r="PF33" s="90"/>
      <c r="PG33" s="90"/>
      <c r="PH33" s="90"/>
      <c r="PI33" s="90"/>
      <c r="PJ33" s="90"/>
      <c r="PK33" s="90"/>
      <c r="PL33" s="90"/>
      <c r="PM33" s="90"/>
      <c r="PN33" s="90"/>
      <c r="PO33" s="90"/>
      <c r="PP33" s="90"/>
      <c r="PQ33" s="90"/>
      <c r="PR33" s="90"/>
      <c r="PS33" s="90"/>
      <c r="PT33" s="90"/>
      <c r="PU33" s="90"/>
      <c r="PV33" s="90"/>
      <c r="PW33" s="90"/>
      <c r="PX33" s="90"/>
      <c r="PY33" s="90"/>
      <c r="PZ33" s="90"/>
      <c r="QA33" s="90"/>
      <c r="QB33" s="90"/>
      <c r="QC33" s="90"/>
      <c r="QD33" s="90"/>
      <c r="QE33" s="90"/>
      <c r="QF33" s="90"/>
      <c r="QG33" s="90"/>
      <c r="QH33" s="90"/>
      <c r="QI33" s="90"/>
      <c r="QJ33" s="90"/>
      <c r="QK33" s="90"/>
      <c r="QL33" s="90"/>
      <c r="QM33" s="90"/>
      <c r="QN33" s="90"/>
      <c r="QO33" s="90"/>
      <c r="QP33" s="90"/>
      <c r="QQ33" s="90"/>
      <c r="QR33" s="90"/>
      <c r="QS33" s="90"/>
      <c r="QT33" s="90"/>
      <c r="QU33" s="90"/>
      <c r="QV33" s="90"/>
      <c r="QW33" s="90"/>
      <c r="QX33" s="90"/>
      <c r="QY33" s="90"/>
      <c r="QZ33" s="90"/>
      <c r="RA33" s="90"/>
      <c r="RB33" s="90"/>
      <c r="RC33" s="90"/>
      <c r="RD33" s="90"/>
      <c r="RE33" s="90"/>
      <c r="RF33" s="90"/>
      <c r="RG33" s="90"/>
      <c r="RH33" s="90"/>
      <c r="RI33" s="90"/>
      <c r="RJ33" s="90"/>
      <c r="RK33" s="90"/>
      <c r="RL33" s="90"/>
      <c r="RM33" s="90"/>
      <c r="RN33" s="90"/>
      <c r="RO33" s="90"/>
      <c r="RP33" s="90"/>
      <c r="RQ33" s="90"/>
      <c r="RR33" s="90"/>
      <c r="RS33" s="90"/>
      <c r="RT33" s="90"/>
      <c r="RU33" s="90"/>
      <c r="RV33" s="90"/>
      <c r="RW33" s="90"/>
      <c r="RX33" s="90"/>
      <c r="RY33" s="90"/>
      <c r="RZ33" s="90"/>
      <c r="SA33" s="90"/>
      <c r="SB33" s="90"/>
      <c r="SC33" s="90"/>
      <c r="SD33" s="90"/>
      <c r="SE33" s="90"/>
      <c r="SF33" s="90"/>
      <c r="SG33" s="90"/>
      <c r="SH33" s="90"/>
      <c r="SI33" s="90"/>
      <c r="SJ33" s="90"/>
      <c r="SK33" s="90"/>
      <c r="SL33" s="90"/>
      <c r="SM33" s="90"/>
      <c r="SN33" s="90"/>
      <c r="SO33" s="90"/>
      <c r="SP33" s="90"/>
      <c r="SQ33" s="90"/>
      <c r="SR33" s="90"/>
      <c r="SS33" s="90"/>
      <c r="ST33" s="90"/>
      <c r="SU33" s="90"/>
      <c r="SV33" s="90"/>
      <c r="SW33" s="90"/>
      <c r="SX33" s="90"/>
      <c r="SY33" s="90"/>
      <c r="SZ33" s="90"/>
      <c r="TA33" s="90"/>
      <c r="TB33" s="90"/>
      <c r="TC33" s="90"/>
      <c r="TD33" s="90"/>
      <c r="TE33" s="90"/>
      <c r="TF33" s="90"/>
      <c r="TG33" s="90"/>
      <c r="TH33" s="90"/>
      <c r="TI33" s="90"/>
      <c r="TJ33" s="90"/>
      <c r="TK33" s="90"/>
      <c r="TL33" s="90"/>
      <c r="TM33" s="90"/>
      <c r="TN33" s="90"/>
      <c r="TO33" s="90"/>
      <c r="TP33" s="90"/>
      <c r="TQ33" s="90"/>
      <c r="TR33" s="90"/>
      <c r="TS33" s="90"/>
      <c r="TT33" s="90"/>
      <c r="TU33" s="90"/>
      <c r="TV33" s="90"/>
      <c r="TW33" s="90"/>
      <c r="TX33" s="90"/>
      <c r="TY33" s="90"/>
      <c r="TZ33" s="90"/>
      <c r="UA33" s="90"/>
      <c r="UB33" s="90"/>
      <c r="UC33" s="90"/>
      <c r="UD33" s="90"/>
      <c r="UE33" s="90"/>
      <c r="UF33" s="90"/>
      <c r="UG33" s="90"/>
      <c r="UH33" s="90"/>
      <c r="UI33" s="90"/>
      <c r="UJ33" s="90"/>
      <c r="UK33" s="90"/>
      <c r="UL33" s="90"/>
      <c r="UM33" s="90"/>
      <c r="UN33" s="90"/>
      <c r="UO33" s="90"/>
      <c r="UP33" s="90"/>
      <c r="UQ33" s="90"/>
      <c r="UR33" s="90"/>
      <c r="US33" s="90"/>
      <c r="UT33" s="90"/>
      <c r="UU33" s="90"/>
      <c r="UV33" s="90"/>
      <c r="UW33" s="90"/>
      <c r="UX33" s="90"/>
      <c r="UY33" s="90"/>
      <c r="UZ33" s="90"/>
      <c r="VA33" s="90"/>
      <c r="VB33" s="90"/>
      <c r="VC33" s="90"/>
      <c r="VD33" s="90"/>
      <c r="VE33" s="90"/>
      <c r="VF33" s="90"/>
      <c r="VG33" s="90"/>
      <c r="VH33" s="90"/>
      <c r="VI33" s="90"/>
      <c r="VJ33" s="90"/>
      <c r="VK33" s="90"/>
      <c r="VL33" s="90"/>
      <c r="VM33" s="90"/>
      <c r="VN33" s="90"/>
      <c r="VO33" s="90"/>
      <c r="VP33" s="90"/>
      <c r="VQ33" s="90"/>
      <c r="VR33" s="90"/>
      <c r="VS33" s="90"/>
      <c r="VT33" s="90"/>
      <c r="VU33" s="90"/>
      <c r="VV33" s="90"/>
      <c r="VW33" s="90"/>
      <c r="VX33" s="90"/>
      <c r="VY33" s="90"/>
      <c r="VZ33" s="90"/>
      <c r="WA33" s="90"/>
      <c r="WB33" s="90"/>
      <c r="WC33" s="90"/>
      <c r="WD33" s="90"/>
      <c r="WE33" s="90"/>
      <c r="WF33" s="90"/>
      <c r="WG33" s="90"/>
      <c r="WH33" s="90"/>
      <c r="WI33" s="90"/>
      <c r="WJ33" s="90"/>
      <c r="WK33" s="90"/>
      <c r="WL33" s="90"/>
      <c r="WM33" s="90"/>
      <c r="WN33" s="90"/>
      <c r="WO33" s="90"/>
      <c r="WP33" s="90"/>
      <c r="WQ33" s="90"/>
      <c r="WR33" s="90"/>
      <c r="WS33" s="90"/>
      <c r="WT33" s="90"/>
      <c r="WU33" s="90"/>
      <c r="WV33" s="90"/>
      <c r="WW33" s="90"/>
      <c r="WX33" s="90"/>
      <c r="WY33" s="90"/>
      <c r="WZ33" s="90"/>
      <c r="XA33" s="90"/>
      <c r="XB33" s="90"/>
      <c r="XC33" s="90"/>
      <c r="XD33" s="90"/>
      <c r="XE33" s="90"/>
      <c r="XF33" s="90"/>
      <c r="XG33" s="90"/>
      <c r="XH33" s="90"/>
      <c r="XI33" s="90"/>
      <c r="XJ33" s="90"/>
      <c r="XK33" s="90"/>
      <c r="XL33" s="90"/>
      <c r="XM33" s="90"/>
      <c r="XN33" s="90"/>
      <c r="XO33" s="90"/>
      <c r="XP33" s="90"/>
      <c r="XQ33" s="90"/>
      <c r="XR33" s="90"/>
      <c r="XS33" s="90"/>
      <c r="XT33" s="90"/>
      <c r="XU33" s="90"/>
      <c r="XV33" s="90"/>
      <c r="XW33" s="90"/>
      <c r="XX33" s="90"/>
      <c r="XY33" s="90"/>
    </row>
    <row r="34" spans="1:649" x14ac:dyDescent="0.25">
      <c r="A34" s="90"/>
      <c r="B34" s="90" t="s">
        <v>49</v>
      </c>
      <c r="C34" s="90"/>
      <c r="F34" s="90"/>
      <c r="H34" s="90"/>
      <c r="I34" s="90"/>
      <c r="J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25">
      <c r="A35" s="90"/>
      <c r="B35" s="90" t="s">
        <v>50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25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25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25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25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25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25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25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25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25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25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25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25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25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25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25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25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25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25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25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25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25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25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25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25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25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25">
      <c r="B62" s="90"/>
      <c r="C62" s="90"/>
    </row>
    <row r="63" spans="1:649" x14ac:dyDescent="0.25">
      <c r="B63" s="90"/>
      <c r="C63" s="90"/>
    </row>
    <row r="64" spans="1:649" x14ac:dyDescent="0.25">
      <c r="B64" s="90"/>
      <c r="C64" s="90"/>
    </row>
    <row r="65" spans="2:3" x14ac:dyDescent="0.25">
      <c r="B65" s="90"/>
      <c r="C65" s="90"/>
    </row>
    <row r="66" spans="2:3" x14ac:dyDescent="0.25">
      <c r="B66" s="90"/>
      <c r="C66" s="90"/>
    </row>
    <row r="67" spans="2:3" x14ac:dyDescent="0.25">
      <c r="B67" s="90"/>
      <c r="C67" s="90"/>
    </row>
    <row r="68" spans="2:3" x14ac:dyDescent="0.25">
      <c r="B68" s="90"/>
      <c r="C68" s="90"/>
    </row>
    <row r="69" spans="2:3" x14ac:dyDescent="0.25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1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E37"/>
  <sheetViews>
    <sheetView zoomScaleNormal="100" workbookViewId="0">
      <selection activeCell="A51" sqref="A51:A53"/>
    </sheetView>
  </sheetViews>
  <sheetFormatPr baseColWidth="10" defaultRowHeight="15" x14ac:dyDescent="0.25"/>
  <cols>
    <col min="1" max="1" width="84.42578125" customWidth="1"/>
    <col min="2" max="2" width="16.28515625" customWidth="1"/>
    <col min="3" max="3" width="16" customWidth="1"/>
  </cols>
  <sheetData>
    <row r="1" spans="1:5" ht="15.75" x14ac:dyDescent="0.25">
      <c r="A1" s="12" t="s">
        <v>136</v>
      </c>
    </row>
    <row r="3" spans="1:5" x14ac:dyDescent="0.25">
      <c r="A3" s="157" t="s">
        <v>186</v>
      </c>
      <c r="B3" s="157"/>
      <c r="C3" s="90"/>
      <c r="D3" s="90"/>
      <c r="E3" s="90"/>
    </row>
    <row r="4" spans="1:5" ht="15.75" thickBot="1" x14ac:dyDescent="0.3"/>
    <row r="5" spans="1:5" ht="60" x14ac:dyDescent="0.25">
      <c r="A5" s="111" t="s">
        <v>53</v>
      </c>
      <c r="B5" s="19" t="s">
        <v>187</v>
      </c>
      <c r="C5" s="19" t="s">
        <v>188</v>
      </c>
      <c r="D5" s="20" t="s">
        <v>56</v>
      </c>
    </row>
    <row r="6" spans="1:5" ht="32.25" customHeight="1" x14ac:dyDescent="0.25">
      <c r="A6" s="42" t="str">
        <f>'Ranking productos'!B7</f>
        <v>07096010 -- PIMIENTOS DULCES, DEL GENERO CAPSICUM O DEL GENERO PIMENTA, FRESCOS O REFRIGERADOS. </v>
      </c>
      <c r="B6" s="4">
        <f>'Ranking productos'!C7</f>
        <v>503829.25789999997</v>
      </c>
      <c r="C6" s="100">
        <v>663458.41</v>
      </c>
      <c r="D6" s="37">
        <f>B6/C6</f>
        <v>0.75939840434007</v>
      </c>
    </row>
    <row r="7" spans="1:5" x14ac:dyDescent="0.25">
      <c r="A7" s="42" t="str">
        <f>'Ranking productos'!B8</f>
        <v>15092000 -- ACEITE DE OLIVA VIRGEN EXTRA.</v>
      </c>
      <c r="B7" s="4">
        <f>'Ranking productos'!C8</f>
        <v>393724.45659000002</v>
      </c>
      <c r="C7" s="100">
        <v>547618.43999999994</v>
      </c>
      <c r="D7" s="37">
        <f t="shared" ref="D7:D29" si="0">B7/C7</f>
        <v>0.7189758923932511</v>
      </c>
    </row>
    <row r="8" spans="1:5" x14ac:dyDescent="0.25">
      <c r="A8" s="42" t="str">
        <f>'Ranking productos'!B9</f>
        <v>07070005 -- (DESDE 01.01.98) PEPINOS, FRESCOS O REFRIGERADOS. </v>
      </c>
      <c r="B8" s="4">
        <f>'Ranking productos'!C9</f>
        <v>367293.86912999995</v>
      </c>
      <c r="C8" s="100">
        <v>452716.42</v>
      </c>
      <c r="D8" s="37">
        <f t="shared" si="0"/>
        <v>0.81131112746032041</v>
      </c>
    </row>
    <row r="9" spans="1:5" x14ac:dyDescent="0.25">
      <c r="A9" s="42" t="str">
        <f>'Ranking productos'!B10</f>
        <v>07020000 -- (DESDE 01.01.98) TOMATES FRESCOS O REFRIGERADOS. </v>
      </c>
      <c r="B9" s="4">
        <f>'Ranking productos'!C10</f>
        <v>346256.47097999993</v>
      </c>
      <c r="C9" s="100">
        <v>492609.6</v>
      </c>
      <c r="D9" s="37">
        <f t="shared" si="0"/>
        <v>0.70290240178023311</v>
      </c>
    </row>
    <row r="10" spans="1:5" x14ac:dyDescent="0.25">
      <c r="A10" s="42" t="str">
        <f>'Ranking productos'!B11</f>
        <v>08101000 -- (DESDE 01.01.2000) FRESAS, FRESCAS. </v>
      </c>
      <c r="B10" s="4">
        <f>'Ranking productos'!C11</f>
        <v>307946.56773000001</v>
      </c>
      <c r="C10" s="100">
        <v>369230.97</v>
      </c>
      <c r="D10" s="37">
        <f t="shared" si="0"/>
        <v>0.83402150076955905</v>
      </c>
    </row>
    <row r="11" spans="1:5" ht="30" x14ac:dyDescent="0.25">
      <c r="A11" s="42" t="str">
        <f>'Ranking productos'!B12</f>
        <v>15099000 -- ACEITE DE OLIVA Y SUS FRACCIONES, INCLUSO REFINADO, PERO SIN MODIFICAR QUIMICAMENTE (EXCEPTO VIRGEN). </v>
      </c>
      <c r="B11" s="4">
        <f>'Ranking productos'!C12</f>
        <v>188718.57930000001</v>
      </c>
      <c r="C11" s="100">
        <v>239322.69</v>
      </c>
      <c r="D11" s="37">
        <f t="shared" si="0"/>
        <v>0.78855280834424857</v>
      </c>
    </row>
    <row r="12" spans="1:5" x14ac:dyDescent="0.25">
      <c r="A12" s="42" t="str">
        <f>'Ranking productos'!B13</f>
        <v>07099310 -- (DESDE 01.01.12) CALABACINES (ZAPALLITOS), FRESCOS O REFRIGERADOS. </v>
      </c>
      <c r="B12" s="4">
        <f>'Ranking productos'!C13</f>
        <v>132765.18887000001</v>
      </c>
      <c r="C12" s="100">
        <v>166513.88</v>
      </c>
      <c r="D12" s="37">
        <f t="shared" si="0"/>
        <v>0.79732205429361214</v>
      </c>
    </row>
    <row r="13" spans="1:5" x14ac:dyDescent="0.25">
      <c r="A13" s="42" t="str">
        <f>'Ranking productos'!B14</f>
        <v>08102010 -- FRAMBUESAS, FRESCAS. </v>
      </c>
      <c r="B13" s="4">
        <f>'Ranking productos'!C14</f>
        <v>131500.97687999997</v>
      </c>
      <c r="C13" s="100">
        <v>145663.76999999999</v>
      </c>
      <c r="D13" s="37">
        <f t="shared" si="0"/>
        <v>0.9027706538146032</v>
      </c>
    </row>
    <row r="14" spans="1:5" ht="30" x14ac:dyDescent="0.25">
      <c r="A14" s="42" t="str">
        <f>'Ranking productos'!B15</f>
        <v>20057000 -- (DESDE 01.01.2008) ACEITUNAS, PREPARADAS O CONSERVADAS (EXCEPTO EN VINAGRE O ACIDO ACETICO), SIN CONGELAR. </v>
      </c>
      <c r="B14" s="4">
        <f>'Ranking productos'!C15</f>
        <v>116660.79956999999</v>
      </c>
      <c r="C14" s="100">
        <v>178727.57</v>
      </c>
      <c r="D14" s="37">
        <f t="shared" si="0"/>
        <v>0.6527297359327382</v>
      </c>
    </row>
    <row r="15" spans="1:5" ht="27.75" customHeight="1" x14ac:dyDescent="0.25">
      <c r="A15" s="42" t="str">
        <f>'Ranking productos'!B16</f>
        <v>08044000 -- (DESDE 01.01.2000) AGUACATES, FRESCOS O SECOS. </v>
      </c>
      <c r="B15" s="4">
        <f>'Ranking productos'!C16</f>
        <v>114843.87479999998</v>
      </c>
      <c r="C15" s="100">
        <v>136041.98000000001</v>
      </c>
      <c r="D15" s="37">
        <f t="shared" si="0"/>
        <v>0.84417967747896616</v>
      </c>
    </row>
    <row r="16" spans="1:5" x14ac:dyDescent="0.25">
      <c r="A16" s="42" t="str">
        <f>'Ranking productos'!B17</f>
        <v>07093000 -- BERENJENAS, FRESCAS O REFRIGERADAS. </v>
      </c>
      <c r="B16" s="4">
        <f>'Ranking productos'!C17</f>
        <v>67443.853599999988</v>
      </c>
      <c r="C16" s="100">
        <v>83386.710000000006</v>
      </c>
      <c r="D16" s="37">
        <f t="shared" si="0"/>
        <v>0.80880818538109944</v>
      </c>
    </row>
    <row r="17" spans="1:4" ht="60" x14ac:dyDescent="0.25">
      <c r="A17" s="42" t="str">
        <f>'Ranking productos'!B18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7" s="4">
        <f>'Ranking productos'!C18</f>
        <v>62292.870519999997</v>
      </c>
      <c r="C17" s="100">
        <v>73352.460000000006</v>
      </c>
      <c r="D17" s="37">
        <f t="shared" si="0"/>
        <v>0.84922674058920444</v>
      </c>
    </row>
    <row r="18" spans="1:4" ht="45.75" customHeight="1" x14ac:dyDescent="0.25">
      <c r="A18" s="42" t="str">
        <f>'Ranking productos'!B19</f>
        <v>08051022 -- (DESDE 01.01.2017) NARANJAS DULCES NAVEL FRESCAS</v>
      </c>
      <c r="B18" s="4">
        <f>'Ranking productos'!C19</f>
        <v>50319.795880000005</v>
      </c>
      <c r="C18" s="100">
        <v>362525.68</v>
      </c>
      <c r="D18" s="37">
        <f t="shared" si="0"/>
        <v>0.1388033969896974</v>
      </c>
    </row>
    <row r="19" spans="1:4" ht="105" x14ac:dyDescent="0.25">
      <c r="A19" s="117" t="str">
        <f>'Ranking productos'!B20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19" s="4">
        <f>'Ranking productos'!C20</f>
        <v>44439.188499999997</v>
      </c>
      <c r="C19" s="100">
        <v>195767.8</v>
      </c>
      <c r="D19" s="37">
        <f t="shared" si="0"/>
        <v>0.22699947846377186</v>
      </c>
    </row>
    <row r="20" spans="1:4" ht="42.75" customHeight="1" x14ac:dyDescent="0.25">
      <c r="A20" s="42" t="str">
        <f>'Ranking productos'!B21</f>
        <v>15121990 -- (DESDE 01.01.2004) ACEITES DE GIRASOL, DE CARTAMO, Y SUS FRACCIONES, INCLUSO REFINADOS, PERO SIN MODIFICAR QUIMICAMENTE (EXCEPTO EN BRUTO O QUE SE DESTINEN A USOS TECNICOS O INDUSTRIALES). </v>
      </c>
      <c r="B20" s="4">
        <f>'Ranking productos'!C21</f>
        <v>41558.59173</v>
      </c>
      <c r="C20" s="100">
        <v>103262.37</v>
      </c>
      <c r="D20" s="37">
        <f t="shared" si="0"/>
        <v>0.40245630358861606</v>
      </c>
    </row>
    <row r="21" spans="1:4" x14ac:dyDescent="0.25">
      <c r="A21" s="42" t="str">
        <f>'Ranking productos'!B22</f>
        <v>03075200 -- (DESDE 01.01.2017) PULPO "OCTOPUS SPP.", CONGELADO</v>
      </c>
      <c r="B21" s="4">
        <f>'Ranking productos'!C22</f>
        <v>39052.837329999995</v>
      </c>
      <c r="C21" s="100">
        <v>102980.87</v>
      </c>
      <c r="D21" s="37">
        <f t="shared" si="0"/>
        <v>0.37922419309528066</v>
      </c>
    </row>
    <row r="22" spans="1:4" ht="28.5" customHeight="1" x14ac:dyDescent="0.25">
      <c r="A22" s="42" t="str">
        <f>'Ranking productos'!B23</f>
        <v>07051900 -- LECHUGAS (LACTUCA SATIVA), FRESCAS O REFRIGERADAS (EXCEPTO LECHUGAS REPOLLADAS). </v>
      </c>
      <c r="B22" s="4">
        <f>'Ranking productos'!C23</f>
        <v>37033.675479999991</v>
      </c>
      <c r="C22" s="100">
        <v>193950.18</v>
      </c>
      <c r="D22" s="37">
        <f t="shared" si="0"/>
        <v>0.19094426970884992</v>
      </c>
    </row>
    <row r="23" spans="1:4" x14ac:dyDescent="0.25">
      <c r="A23" s="42" t="str">
        <f>'Ranking productos'!B24</f>
        <v>07051100 -- (DESDE 01.01.2000) LECHUGAS REPOLLADAS, FRESCAS O REFRIGERADAS. </v>
      </c>
      <c r="B23" s="4">
        <f>'Ranking productos'!C24</f>
        <v>31802.065480000001</v>
      </c>
      <c r="C23" s="100">
        <v>188942.75</v>
      </c>
      <c r="D23" s="37">
        <f t="shared" si="0"/>
        <v>0.16831588129208452</v>
      </c>
    </row>
    <row r="24" spans="1:4" ht="15" customHeight="1" x14ac:dyDescent="0.25">
      <c r="A24" s="42" t="str">
        <f>'Ranking productos'!B25</f>
        <v>08104010 -- FRUTOS DEL VACCINIUM VITIS IDAEA (ARANDANOS ROJOS), FRESCOS. </v>
      </c>
      <c r="B24" s="4">
        <f>'Ranking productos'!C25</f>
        <v>31090.335319999998</v>
      </c>
      <c r="C24" s="100">
        <v>36723.1</v>
      </c>
      <c r="D24" s="37">
        <f>B24/C24</f>
        <v>0.84661521821414853</v>
      </c>
    </row>
    <row r="25" spans="1:4" ht="31.5" customHeight="1" x14ac:dyDescent="0.25">
      <c r="A25" s="42" t="str">
        <f>'Ranking productos'!B26</f>
        <v>07032000 -- AJOS, FRESCOS O REFRIGERADOS. </v>
      </c>
      <c r="B25" s="4">
        <f>'Ranking productos'!C26</f>
        <v>28848.428130000004</v>
      </c>
      <c r="C25" s="100">
        <v>98773.5</v>
      </c>
      <c r="D25" s="37">
        <f t="shared" si="0"/>
        <v>0.29206647663593982</v>
      </c>
    </row>
    <row r="26" spans="1:4" x14ac:dyDescent="0.25">
      <c r="A26" s="21"/>
      <c r="B26" s="4"/>
      <c r="C26" s="100"/>
      <c r="D26" s="31"/>
    </row>
    <row r="27" spans="1:4" x14ac:dyDescent="0.25">
      <c r="A27" s="33" t="s">
        <v>135</v>
      </c>
      <c r="B27" s="34">
        <f>SUM(B6:B26)</f>
        <v>3037421.6837200001</v>
      </c>
      <c r="C27" s="103">
        <f>SUM(C6:C26)</f>
        <v>4831569.1499999985</v>
      </c>
      <c r="D27" s="37">
        <f t="shared" si="0"/>
        <v>0.62866153612227638</v>
      </c>
    </row>
    <row r="28" spans="1:4" x14ac:dyDescent="0.25">
      <c r="A28" s="33"/>
      <c r="B28" s="34"/>
      <c r="C28" s="103"/>
      <c r="D28" s="37"/>
    </row>
    <row r="29" spans="1:4" x14ac:dyDescent="0.25">
      <c r="A29" s="24" t="s">
        <v>47</v>
      </c>
      <c r="B29" s="25">
        <f>'Ranking productos'!C30</f>
        <v>4116540.5463799993</v>
      </c>
      <c r="C29" s="102">
        <v>18061996.94974</v>
      </c>
      <c r="D29" s="38">
        <f t="shared" si="0"/>
        <v>0.22791170643173297</v>
      </c>
    </row>
    <row r="30" spans="1:4" ht="15.75" thickBot="1" x14ac:dyDescent="0.3">
      <c r="A30" s="28" t="s">
        <v>48</v>
      </c>
      <c r="B30" s="9">
        <f>'Ranking productos'!C31</f>
        <v>10379028.520369999</v>
      </c>
      <c r="C30" s="101">
        <v>102683862.81741001</v>
      </c>
      <c r="D30" s="39">
        <f>B30/C30</f>
        <v>0.10107750366604089</v>
      </c>
    </row>
    <row r="31" spans="1:4" x14ac:dyDescent="0.25">
      <c r="A31" s="3" t="s">
        <v>38</v>
      </c>
    </row>
    <row r="32" spans="1:4" x14ac:dyDescent="0.25">
      <c r="A32" s="90" t="s">
        <v>168</v>
      </c>
    </row>
    <row r="33" spans="1:4" x14ac:dyDescent="0.25">
      <c r="A33" t="s">
        <v>49</v>
      </c>
    </row>
    <row r="34" spans="1:4" ht="28.9" customHeight="1" x14ac:dyDescent="0.25">
      <c r="A34" s="143" t="s">
        <v>50</v>
      </c>
      <c r="B34" s="143"/>
      <c r="C34" s="143"/>
      <c r="D34" s="68"/>
    </row>
    <row r="35" spans="1:4" x14ac:dyDescent="0.25">
      <c r="A35" s="68"/>
      <c r="B35" s="68"/>
      <c r="C35" s="68"/>
      <c r="D35" s="68"/>
    </row>
    <row r="37" spans="1:4" x14ac:dyDescent="0.25">
      <c r="C37" s="118"/>
    </row>
  </sheetData>
  <mergeCells count="2">
    <mergeCell ref="A34:C34"/>
    <mergeCell ref="A3:B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2023-05-22T11:39:33Z</cp:lastPrinted>
  <dcterms:created xsi:type="dcterms:W3CDTF">2019-11-04T11:31:27Z</dcterms:created>
  <dcterms:modified xsi:type="dcterms:W3CDTF">2023-05-22T11:40:41Z</dcterms:modified>
</cp:coreProperties>
</file>