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3\04_Ene_Abr_2023\"/>
    </mc:Choice>
  </mc:AlternateContent>
  <xr:revisionPtr revIDLastSave="0" documentId="13_ncr:1_{1B405817-F087-4E70-9187-6F6EC1B4AE27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4" l="1"/>
  <c r="D31" i="4"/>
  <c r="C52" i="1" l="1"/>
  <c r="D52" i="1"/>
  <c r="E52" i="1"/>
  <c r="E31" i="4"/>
  <c r="F31" i="4"/>
  <c r="C16" i="1"/>
  <c r="D16" i="1"/>
  <c r="E16" i="1"/>
  <c r="E16" i="8" l="1"/>
  <c r="A9" i="6" l="1"/>
  <c r="B52" i="1" l="1"/>
  <c r="B16" i="1"/>
  <c r="D35" i="7" l="1"/>
  <c r="D36" i="7"/>
  <c r="D37" i="7"/>
  <c r="D38" i="7"/>
  <c r="D39" i="7"/>
  <c r="D40" i="7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24" i="4"/>
  <c r="G10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27" i="4" l="1"/>
  <c r="G23" i="4"/>
  <c r="G7" i="4"/>
  <c r="G13" i="4"/>
  <c r="G20" i="4"/>
  <c r="G8" i="4"/>
  <c r="G21" i="4"/>
  <c r="G17" i="4"/>
  <c r="G14" i="4"/>
  <c r="G19" i="4"/>
  <c r="G22" i="4"/>
  <c r="G16" i="4"/>
  <c r="G30" i="4"/>
  <c r="G15" i="4"/>
  <c r="G9" i="4"/>
  <c r="G29" i="4"/>
  <c r="G18" i="4"/>
  <c r="G26" i="4"/>
  <c r="G25" i="4"/>
  <c r="G12" i="4"/>
  <c r="G28" i="4"/>
  <c r="G11" i="4"/>
  <c r="L30" i="8" l="1"/>
  <c r="D30" i="8" l="1"/>
  <c r="E39" i="7"/>
  <c r="E40" i="7"/>
  <c r="E16" i="7"/>
  <c r="E28" i="7"/>
  <c r="E32" i="7"/>
  <c r="E14" i="7"/>
  <c r="E18" i="7"/>
  <c r="E30" i="7"/>
  <c r="E34" i="7"/>
  <c r="E15" i="7"/>
  <c r="E19" i="7"/>
  <c r="E31" i="7"/>
  <c r="E9" i="7"/>
  <c r="E21" i="7"/>
  <c r="E25" i="7"/>
  <c r="K30" i="8"/>
  <c r="N23" i="8" s="1"/>
  <c r="D30" i="6"/>
  <c r="D24" i="6"/>
  <c r="D25" i="6"/>
  <c r="D27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6" i="6"/>
  <c r="N25" i="8" l="1"/>
  <c r="D41" i="7"/>
  <c r="E12" i="7"/>
  <c r="E38" i="7"/>
  <c r="E37" i="7"/>
  <c r="E33" i="7"/>
  <c r="E17" i="7"/>
  <c r="E27" i="7"/>
  <c r="E11" i="7"/>
  <c r="E26" i="7"/>
  <c r="E10" i="7"/>
  <c r="E24" i="7"/>
  <c r="E8" i="7"/>
  <c r="E36" i="7"/>
  <c r="E35" i="7"/>
  <c r="E29" i="7"/>
  <c r="E13" i="7"/>
  <c r="E23" i="7"/>
  <c r="E7" i="7"/>
  <c r="E22" i="7"/>
  <c r="E6" i="7"/>
  <c r="E20" i="7"/>
  <c r="E5" i="7"/>
  <c r="E41" i="7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<sst xmlns="http://schemas.openxmlformats.org/spreadsheetml/2006/main" count="294" uniqueCount="196">
  <si>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</si>
  <si>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</si>
  <si>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</si>
  <si>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</si>
  <si>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</si>
  <si>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</si>
  <si>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</si>
  <si>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</si>
  <si>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</si>
  <si>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</si>
  <si>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</si>
  <si>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</si>
  <si>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</si>
  <si>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</si>
  <si>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</si>
  <si>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</si>
  <si>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</si>
  <si>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</si>
  <si>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</si>
  <si>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</si>
  <si>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</si>
  <si>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</si>
  <si>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</si>
  <si>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</si>
  <si>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</si>
  <si>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</si>
  <si>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</si>
  <si>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</si>
  <si>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</si>
  <si>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</si>
  <si>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</si>
  <si>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</si>
  <si>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</si>
  <si>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</si>
  <si>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</si>
  <si>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</si>
  <si>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</si>
  <si>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</si>
  <si>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</si>
  <si>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</si>
  <si>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</si>
  <si>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</si>
  <si>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</si>
  <si>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</si>
  <si>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</si>
  <si>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</si>
  <si>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</si>
  <si>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</si>
  <si>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</si>
  <si>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</si>
  <si>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</si>
  <si>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</si>
  <si>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</si>
  <si>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</si>
  <si>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</si>
  <si>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</si>
  <si>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</si>
  <si>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</si>
  <si>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</si>
  <si>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</si>
  <si>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</si>
  <si>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</si>
  <si>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</si>
  <si>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</si>
  <si>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</si>
  <si>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</si>
  <si>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</si>
  <si>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</si>
  <si>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</si>
  <si>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</si>
  <si>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</si>
  <si>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</si>
  <si>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</si>
  <si>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</si>
  <si>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</si>
  <si>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</si>
  <si>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</si>
  <si>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</si>
  <si>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</si>
  <si>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</si>
  <si>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</si>
  <si>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</si>
  <si>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</si>
  <si>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</si>
  <si>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</si>
  <si>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</si>
  <si>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</si>
  <si>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</si>
  <si>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</si>
  <si>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</si>
  <si>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</si>
  <si>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</si>
  <si>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</si>
  <si>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</si>
  <si>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</si>
  <si>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</si>
  <si>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</si>
  <si>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</si>
  <si>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</si>
  <si>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</si>
  <si>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</si>
  <si>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</si>
  <si>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</si>
  <si>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</si>
  <si>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</si>
  <si>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</si>
  <si>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</si>
  <si>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</si>
  <si>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</si>
  <si>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</si>
  <si>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</si>
  <si>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</si>
  <si>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</si>
  <si>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</si>
  <si>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</si>
  <si>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</si>
  <si>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</si>
  <si>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</si>
  <si>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</si>
  <si>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</si>
  <si>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</si>
  <si>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</si>
  <si>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</si>
  <si>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</si>
  <si>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</si>
  <si>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</si>
  <si>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</si>
  <si>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</si>
  <si>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</si>
  <si>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</si>
  <si>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</si>
  <si>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</si>
  <si>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</si>
  <si>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</si>
  <si>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</si>
  <si>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</si>
  <si>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</si>
  <si>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</si>
  <si>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UNION EUROPEA 27</t>
  </si>
  <si>
    <t>Costa Rica</t>
  </si>
  <si>
    <t>%  valor sobre total agroalimentario</t>
  </si>
  <si>
    <t>Filipinas</t>
  </si>
  <si>
    <t>21012092 -- (DESDE 01.01.95) PREPARACIONES A BASE DE EXTRACTOS, DE ESENCIAS O CONCENTRADOS DE TE O YERBA MATE. 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</si>
  <si>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</si>
  <si>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</si>
  <si>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</si>
  <si>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</si>
  <si>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</si>
  <si>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</si>
  <si>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</si>
  <si>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</si>
  <si>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Rusia</t>
  </si>
  <si>
    <t>03075200 -- (DESDE 01.01.2017) PULPO "OCTOPUS SPP.", CONGELADO</t>
  </si>
  <si>
    <t xml:space="preserve"> </t>
  </si>
  <si>
    <t xml:space="preserve">Saldo 2023 (Miles Euros)  </t>
  </si>
  <si>
    <t>% variacion periodo 2023/2022</t>
  </si>
  <si>
    <t>Hungría</t>
  </si>
  <si>
    <t>Eslovaquia</t>
  </si>
  <si>
    <t>Estonia</t>
  </si>
  <si>
    <t>Letonia</t>
  </si>
  <si>
    <t>Turquía</t>
  </si>
  <si>
    <t>Pakistán</t>
  </si>
  <si>
    <t>Colombia</t>
  </si>
  <si>
    <t>07051100 -- (DESDE 01.01.2000) LECHUGAS REPOLLADAS, FRESCAS O REFRIGERADAS. </t>
  </si>
  <si>
    <t>07041010 -- (HASTA 31.12.99) COLIFLORES Y BRECOLES, FRESCOS O REFRIGERADOS, DEL 15 DE ABRIL AL 30 DE NOVIEMBRE. </t>
  </si>
  <si>
    <t>Nota: Datos definitivos hasta 2021. 2022 y 2023 provisionales. Sectores 1 y 2 del ICEX (1 Agroalimentarios y 2 Bebidas).</t>
  </si>
  <si>
    <t>Nota: Datos definitivos hasta 2021. 2022 y 2023 provisionales.</t>
  </si>
  <si>
    <t>Nota: Datos definitivos hasta 2021. 2022 y 2023 provisionales. Datos a nivel de arancel.</t>
  </si>
  <si>
    <t>Sudáfrica</t>
  </si>
  <si>
    <t>Bulgaria</t>
  </si>
  <si>
    <t>08104010 -- FRUTOS DEL VACCINIUM VITIS IDAEA (ARANDANOS ROJOS), FRESCOS. </t>
  </si>
  <si>
    <t>07061000 -- ZANAHORIAS Y NABOS, FRESCOS O REFRIGERADOS. </t>
  </si>
  <si>
    <t>COMERCIO EXTERIOR AGROALIMENTARIO ENE-ABR 2023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</si>
  <si>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18 de junio de 2023. Datos definitivos hasta 2021. 2022 y 2023 provisionales. </t>
    </r>
  </si>
  <si>
    <t>Enero-Abril</t>
  </si>
  <si>
    <t>Valor Exportado Ene-Abr 2023 (Millones Euros)</t>
  </si>
  <si>
    <t>Valor Exportado Ene-Abr 2022 (Millones Euros)</t>
  </si>
  <si>
    <t>%Variación    Ene-Abr 2022 / Ene-Abr 2023</t>
  </si>
  <si>
    <t>Valor Importado Ene-Abr 2023 (Millones Euros)</t>
  </si>
  <si>
    <t>Valor Importado Ene-Abr 2022 (Millones Euros)</t>
  </si>
  <si>
    <t>Ene-Abr 2023</t>
  </si>
  <si>
    <t xml:space="preserve"> Capítulos Arancelarios Exportados e Importados Ene-Abr 2023 (Ordenado según valor exportado en 2023)</t>
  </si>
  <si>
    <t>Ene-Abr 2022</t>
  </si>
  <si>
    <t>Principales Productos Agroalimentarios Exportados por Andalucía en Ene-Abr de 2023 en valor</t>
  </si>
  <si>
    <t>Principales Productos Agroalimentarios Exportados por Andalucía en Ene-Abr de 2023 en peso</t>
  </si>
  <si>
    <t>Valor Exportado Ene-Abr 2023 (Miles  Euros)</t>
  </si>
  <si>
    <t>Valor Exportado Ene-Abr 2022 (Miles  Euros)</t>
  </si>
  <si>
    <t>Cantidad Exportada Ene-Abr 2023 (Toneladas)</t>
  </si>
  <si>
    <t>Cantidad Exportada Ene-Abr 2022 (Toneladas)</t>
  </si>
  <si>
    <t>Principales Productos Agroalimentarios Exportados por Andalucía y España. Ene-Abr 2023.</t>
  </si>
  <si>
    <t>Valor Exportado Andalucía Ene-Abr 2023 (Miles  Euros)</t>
  </si>
  <si>
    <t>Valor Exportado España Ene-Abr 2023 (Miles  Euros)</t>
  </si>
  <si>
    <t>Senegal</t>
  </si>
  <si>
    <t>08104030 -- FRUTOS DEL VACCINIUM MYRTILLUS (ARANDANOS O MIRTILOS), FRESCOS. </t>
  </si>
  <si>
    <t>08104050 -- FRUTOS DEL VACCINIUM MACROCARPUM Y DEL VACCINIUM CORYMBOSUM, FRESCOS. </t>
  </si>
  <si>
    <t>08071100 -- (DESDE 01.01.96) SANDIAS, FRESCAS.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</si>
</sst>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#,##0.0"/>
    <numFmt numFmtId="167" formatCode="0.00000%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58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(Ene-Abr 2023).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1969944.7957199998</c:v>
                </c:pt>
                <c:pt idx="1">
                  <c:v>274523.15936999995</c:v>
                </c:pt>
                <c:pt idx="2">
                  <c:v>358034.01413000008</c:v>
                </c:pt>
                <c:pt idx="3">
                  <c:v>357340.48530999996</c:v>
                </c:pt>
                <c:pt idx="4">
                  <c:v>896523.73387999984</c:v>
                </c:pt>
                <c:pt idx="5">
                  <c:v>71612.218889999989</c:v>
                </c:pt>
                <c:pt idx="6">
                  <c:v>495222.66177000006</c:v>
                </c:pt>
                <c:pt idx="7">
                  <c:v>1035475.5940199996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Ene-Abr 2023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1084086.113193</c:v>
                </c:pt>
                <c:pt idx="1">
                  <c:v>143336.78625800001</c:v>
                </c:pt>
                <c:pt idx="2">
                  <c:v>178141.57047400001</c:v>
                </c:pt>
                <c:pt idx="3">
                  <c:v>106948.19429499999</c:v>
                </c:pt>
                <c:pt idx="4">
                  <c:v>281400.70758400002</c:v>
                </c:pt>
                <c:pt idx="5">
                  <c:v>23593.071369000001</c:v>
                </c:pt>
                <c:pt idx="6">
                  <c:v>153944.97006600001</c:v>
                </c:pt>
                <c:pt idx="7">
                  <c:v>486791.71138400002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(Ene-Abr 2023).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150350.37619000001</c:v>
                </c:pt>
                <c:pt idx="1">
                  <c:v>451427.61614999996</c:v>
                </c:pt>
                <c:pt idx="2">
                  <c:v>76147.865020000012</c:v>
                </c:pt>
                <c:pt idx="3">
                  <c:v>116983.17290999999</c:v>
                </c:pt>
                <c:pt idx="4">
                  <c:v>414763.27656000009</c:v>
                </c:pt>
                <c:pt idx="5">
                  <c:v>90762.184370000003</c:v>
                </c:pt>
                <c:pt idx="6">
                  <c:v>458233.72156000009</c:v>
                </c:pt>
                <c:pt idx="7">
                  <c:v>706980.74138000014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(Ene-Abr 2023).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54022.439395000001</c:v>
                </c:pt>
                <c:pt idx="1">
                  <c:v>443971.54611499998</c:v>
                </c:pt>
                <c:pt idx="2">
                  <c:v>42782.211900000002</c:v>
                </c:pt>
                <c:pt idx="3">
                  <c:v>94693.331183000002</c:v>
                </c:pt>
                <c:pt idx="4">
                  <c:v>742724.21470899996</c:v>
                </c:pt>
                <c:pt idx="5">
                  <c:v>21716.401275</c:v>
                </c:pt>
                <c:pt idx="6">
                  <c:v>346620.54972000001</c:v>
                </c:pt>
                <c:pt idx="7">
                  <c:v>513959.39348999999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100" b="1" baseline="0"/>
              <a:t>Principales destinos de las </a:t>
            </a:r>
            <a:r>
              <a:rPr lang="es-ES" sz="1100" b="1" u="sng" baseline="0"/>
              <a:t>Exportaciones</a:t>
            </a:r>
            <a:r>
              <a:rPr lang="es-ES" sz="1100" b="1" baseline="0"/>
              <a:t> Agroalimentarias Andaluzas (Millones euros) Ene-Abr 2023</a:t>
            </a:r>
          </a:p>
        </c:rich>
      </c:tx>
      <c:layout>
        <c:manualLayout>
          <c:xMode val="edge"/>
          <c:yMode val="edge"/>
          <c:x val="0.13386967217415269"/>
          <c:y val="3.210025704313340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355587064437264"/>
          <c:y val="0.22582166812481769"/>
          <c:w val="0.82481612605680055"/>
          <c:h val="0.7209722222222221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8D7B-432E-A2F5-AD059F747828}"/>
                </c:ext>
              </c:extLst>
            </c:dLbl>
            <c:dLbl>
              <c:idx val="3"/>
              <c:layout>
                <c:manualLayout>
                  <c:x val="-4.6743556261385462E-3"/>
                  <c:y val="3.23793374429788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1844468664929986"/>
                      <c:h val="0.165768315187241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D7B-432E-A2F5-AD059F747828}"/>
                </c:ext>
              </c:extLst>
            </c:dLbl>
            <c:dLbl>
              <c:idx val="4"/>
              <c:layout>
                <c:manualLayout>
                  <c:x val="1.55075145508108E-2"/>
                  <c:y val="2.14536739163191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1567042892808396"/>
                      <c:h val="0.173903480765683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8D7B-432E-A2F5-AD059F747828}"/>
                </c:ext>
              </c:extLst>
            </c:dLbl>
            <c:dLbl>
              <c:idx val="5"/>
              <c:layout>
                <c:manualLayout>
                  <c:x val="3.10150291016216E-3"/>
                  <c:y val="2.14536739163191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0433455789785505"/>
                      <c:h val="0.182484950332210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8D7B-432E-A2F5-AD059F747828}"/>
                </c:ext>
              </c:extLst>
            </c:dLbl>
            <c:dLbl>
              <c:idx val="6"/>
              <c:layout>
                <c:manualLayout>
                  <c:x val="9.3708649991391824E-3"/>
                  <c:y val="8.92993377082969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2363068447330235"/>
                      <c:h val="0.151414761672724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D7B-432E-A2F5-AD059F747828}"/>
                </c:ext>
              </c:extLst>
            </c:dLbl>
            <c:dLbl>
              <c:idx val="7"/>
              <c:layout>
                <c:manualLayout>
                  <c:x val="-5.1372552282496347E-6"/>
                  <c:y val="-1.2872204349791512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7B-432E-A2F5-AD059F7478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('Ranking países'!$A$5:$A$14,'Ranking países'!$A$64)</c:f>
              <c:strCache>
                <c:ptCount val="11"/>
                <c:pt idx="0">
                  <c:v>Alemania</c:v>
                </c:pt>
                <c:pt idx="1">
                  <c:v>Francia</c:v>
                </c:pt>
                <c:pt idx="2">
                  <c:v>Países Bajos</c:v>
                </c:pt>
                <c:pt idx="3">
                  <c:v>Reino Unido</c:v>
                </c:pt>
                <c:pt idx="4">
                  <c:v>Portugal</c:v>
                </c:pt>
                <c:pt idx="5">
                  <c:v>Italia</c:v>
                </c:pt>
                <c:pt idx="6">
                  <c:v>Estados Unidos</c:v>
                </c:pt>
                <c:pt idx="7">
                  <c:v>Polonia</c:v>
                </c:pt>
                <c:pt idx="8">
                  <c:v>Bélgica</c:v>
                </c:pt>
                <c:pt idx="9">
                  <c:v>Suiza</c:v>
                </c:pt>
                <c:pt idx="10">
                  <c:v>Resto</c:v>
                </c:pt>
              </c:strCache>
            </c:strRef>
          </c:cat>
          <c:val>
            <c:numRef>
              <c:f>'Ranking países'!$B$5:$B$14</c:f>
              <c:numCache>
                <c:formatCode>#,##0.0</c:formatCode>
                <c:ptCount val="10"/>
                <c:pt idx="0">
                  <c:v>1173.7791278599998</c:v>
                </c:pt>
                <c:pt idx="1">
                  <c:v>669.60856353000008</c:v>
                </c:pt>
                <c:pt idx="2">
                  <c:v>509.54012125999998</c:v>
                </c:pt>
                <c:pt idx="3">
                  <c:v>461.66499502000011</c:v>
                </c:pt>
                <c:pt idx="4">
                  <c:v>419.99246530000005</c:v>
                </c:pt>
                <c:pt idx="5">
                  <c:v>354.48822661999992</c:v>
                </c:pt>
                <c:pt idx="6">
                  <c:v>316.29176227999994</c:v>
                </c:pt>
                <c:pt idx="7">
                  <c:v>174.13471283999999</c:v>
                </c:pt>
                <c:pt idx="8">
                  <c:v>153.18111894</c:v>
                </c:pt>
                <c:pt idx="9">
                  <c:v>95.641355119999972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D7B-432E-A2F5-AD059F747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238512"/>
        <c:axId val="470238840"/>
      </c:barChart>
      <c:catAx>
        <c:axId val="470238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0238840"/>
        <c:crosses val="autoZero"/>
        <c:auto val="1"/>
        <c:lblAlgn val="ctr"/>
        <c:lblOffset val="100"/>
        <c:noMultiLvlLbl val="0"/>
      </c:catAx>
      <c:valAx>
        <c:axId val="47023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Millones de euros</a:t>
                </a:r>
              </a:p>
            </c:rich>
          </c:tx>
          <c:layout>
            <c:manualLayout>
              <c:xMode val="edge"/>
              <c:yMode val="edge"/>
              <c:x val="2.0320216743768726E-2"/>
              <c:y val="0.409314813576019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023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7.xml"/><Relationship Id="rId1" Type="http://schemas.openxmlformats.org/officeDocument/2006/relationships/image" Target="../media/image3.png"/><Relationship Id="rId4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8283</xdr:colOff>
      <xdr:row>0</xdr:row>
      <xdr:rowOff>82826</xdr:rowOff>
    </xdr:from>
    <xdr:to>
      <xdr:col>4</xdr:col>
      <xdr:colOff>16566</xdr:colOff>
      <xdr:row>3</xdr:row>
      <xdr:rowOff>121828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544" y="82826"/>
          <a:ext cx="2691848" cy="6022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0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0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43</xdr:row>
      <xdr:rowOff>163285</xdr:rowOff>
    </xdr:from>
    <xdr:to>
      <xdr:col>3</xdr:col>
      <xdr:colOff>349340</xdr:colOff>
      <xdr:row>59</xdr:row>
      <xdr:rowOff>5039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5905809-5B0F-434A-8706-44061967E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688285"/>
          <a:ext cx="3968840" cy="288975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3</xdr:col>
      <xdr:colOff>475289</xdr:colOff>
      <xdr:row>75</xdr:row>
      <xdr:rowOff>102366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F4B781B2-4175-4667-8BD5-19CF20F3C2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0</xdr:colOff>
      <xdr:row>44</xdr:row>
      <xdr:rowOff>0</xdr:rowOff>
    </xdr:from>
    <xdr:to>
      <xdr:col>9</xdr:col>
      <xdr:colOff>387427</xdr:colOff>
      <xdr:row>59</xdr:row>
      <xdr:rowOff>50544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DBF71CF3-53BB-4F7F-86C1-A1E731D284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88429" y="9715500"/>
          <a:ext cx="3816427" cy="2908044"/>
        </a:xfrm>
        <a:prstGeom prst="rect">
          <a:avLst/>
        </a:prstGeom>
      </xdr:spPr>
    </xdr:pic>
    <xdr:clientData/>
  </xdr:twoCellAnchor>
  <xdr:twoCellAnchor editAs="oneCell">
    <xdr:from>
      <xdr:col>5</xdr:col>
      <xdr:colOff>176892</xdr:colOff>
      <xdr:row>60</xdr:row>
      <xdr:rowOff>0</xdr:rowOff>
    </xdr:from>
    <xdr:to>
      <xdr:col>9</xdr:col>
      <xdr:colOff>562811</xdr:colOff>
      <xdr:row>75</xdr:row>
      <xdr:rowOff>172475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C5431F1-06CE-4D1C-9C68-D250A3EB0A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74821" y="12763500"/>
          <a:ext cx="4005419" cy="30299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9525</xdr:rowOff>
    </xdr:from>
    <xdr:to>
      <xdr:col>5</xdr:col>
      <xdr:colOff>885825</xdr:colOff>
      <xdr:row>59</xdr:row>
      <xdr:rowOff>29427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FD339D0-21AA-46FF-A24C-D7678C0532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306675"/>
          <a:ext cx="7067550" cy="4401402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36</xdr:row>
      <xdr:rowOff>9524</xdr:rowOff>
    </xdr:from>
    <xdr:to>
      <xdr:col>13</xdr:col>
      <xdr:colOff>447675</xdr:colOff>
      <xdr:row>59</xdr:row>
      <xdr:rowOff>1737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7D2DE6E-F1CA-4126-B447-16B598D1CD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48600" y="15306674"/>
          <a:ext cx="7115175" cy="43737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O6" sqref="O6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4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27" t="s">
        <v>23</v>
      </c>
    </row>
    <row r="2" spans="1:11" ht="14.45" customHeight="1" x14ac:dyDescent="0.25">
      <c r="A2" s="125"/>
      <c r="B2" s="16"/>
      <c r="C2" s="16"/>
      <c r="D2" s="16"/>
      <c r="E2" s="71"/>
      <c r="F2" s="71"/>
      <c r="G2" s="132" t="s">
        <v>24</v>
      </c>
      <c r="H2" s="132"/>
      <c r="I2" s="132"/>
      <c r="J2" s="132"/>
      <c r="K2" s="128"/>
    </row>
    <row r="3" spans="1:11" x14ac:dyDescent="0.25">
      <c r="A3" s="125"/>
      <c r="B3" s="16"/>
      <c r="C3" s="16"/>
      <c r="D3" s="16"/>
      <c r="E3" s="72"/>
      <c r="F3" s="71"/>
      <c r="G3" s="132"/>
      <c r="H3" s="132"/>
      <c r="I3" s="132"/>
      <c r="J3" s="132"/>
      <c r="K3" s="128"/>
    </row>
    <row r="4" spans="1:11" x14ac:dyDescent="0.25">
      <c r="A4" s="125"/>
      <c r="B4" s="16"/>
      <c r="C4" s="16"/>
      <c r="D4" s="16"/>
      <c r="E4" s="16"/>
      <c r="F4" s="16"/>
      <c r="G4" s="16"/>
      <c r="H4" s="16"/>
      <c r="I4" s="16"/>
      <c r="J4" s="16"/>
      <c r="K4" s="128"/>
    </row>
    <row r="5" spans="1:11" x14ac:dyDescent="0.25">
      <c r="A5" s="125"/>
      <c r="B5" s="16"/>
      <c r="C5" s="16"/>
      <c r="D5" s="16"/>
      <c r="E5" s="16"/>
      <c r="F5" s="16"/>
      <c r="G5" s="16"/>
      <c r="H5" s="16"/>
      <c r="I5" s="16"/>
      <c r="J5" s="16"/>
      <c r="K5" s="128"/>
    </row>
    <row r="6" spans="1:11" x14ac:dyDescent="0.25">
      <c r="A6" s="125"/>
      <c r="B6" s="16"/>
      <c r="C6" s="16"/>
      <c r="D6" s="16"/>
      <c r="E6" s="16"/>
      <c r="F6" s="16"/>
      <c r="G6" s="16"/>
      <c r="H6" s="16"/>
      <c r="I6" s="16"/>
      <c r="J6" s="16"/>
      <c r="K6" s="128"/>
    </row>
    <row r="7" spans="1:11" x14ac:dyDescent="0.25">
      <c r="A7" s="125"/>
      <c r="B7" s="16"/>
      <c r="C7" s="16"/>
      <c r="D7" s="16"/>
      <c r="E7" s="16"/>
      <c r="F7" s="16"/>
      <c r="G7" s="16"/>
      <c r="H7" s="16"/>
      <c r="I7" s="16"/>
      <c r="J7" s="16"/>
      <c r="K7" s="128"/>
    </row>
    <row r="8" spans="1:11" x14ac:dyDescent="0.25">
      <c r="A8" s="125"/>
      <c r="B8" s="16"/>
      <c r="C8" s="16"/>
      <c r="D8" s="16"/>
      <c r="E8" s="16"/>
      <c r="F8" s="16"/>
      <c r="G8" s="16"/>
      <c r="H8" s="16"/>
      <c r="I8" s="16"/>
      <c r="J8" s="16"/>
      <c r="K8" s="128"/>
    </row>
    <row r="9" spans="1:11" x14ac:dyDescent="0.25">
      <c r="A9" s="125"/>
      <c r="B9" s="16"/>
      <c r="C9" s="16"/>
      <c r="D9" s="16"/>
      <c r="E9" s="16"/>
      <c r="F9" s="16"/>
      <c r="G9" s="16"/>
      <c r="H9" s="16"/>
      <c r="I9" s="16"/>
      <c r="J9" s="16"/>
      <c r="K9" s="128"/>
    </row>
    <row r="10" spans="1:11" ht="18.75" x14ac:dyDescent="0.3">
      <c r="A10" s="125"/>
      <c r="B10" s="16"/>
      <c r="C10" s="130" t="s">
        <v>172</v>
      </c>
      <c r="D10" s="130"/>
      <c r="E10" s="130"/>
      <c r="F10" s="130"/>
      <c r="G10" s="130"/>
      <c r="H10" s="130"/>
      <c r="I10" s="130"/>
      <c r="J10" s="16"/>
      <c r="K10" s="128"/>
    </row>
    <row r="11" spans="1:11" x14ac:dyDescent="0.25">
      <c r="A11" s="125"/>
      <c r="B11" s="16"/>
      <c r="C11" s="16"/>
      <c r="D11" s="16"/>
      <c r="E11" s="16"/>
      <c r="F11" s="16"/>
      <c r="G11" s="16"/>
      <c r="H11" s="16"/>
      <c r="I11" s="16"/>
      <c r="J11" s="16"/>
      <c r="K11" s="128"/>
    </row>
    <row r="12" spans="1:11" x14ac:dyDescent="0.25">
      <c r="A12" s="125"/>
      <c r="B12" s="16"/>
      <c r="C12" s="16"/>
      <c r="D12" s="16"/>
      <c r="E12" s="16"/>
      <c r="F12" s="16"/>
      <c r="G12" s="16"/>
      <c r="H12" s="16"/>
      <c r="I12" s="16"/>
      <c r="J12" s="16"/>
      <c r="K12" s="128"/>
    </row>
    <row r="13" spans="1:11" x14ac:dyDescent="0.25">
      <c r="A13" s="125"/>
      <c r="B13" s="16"/>
      <c r="C13" s="16"/>
      <c r="D13" s="16"/>
      <c r="E13" s="16"/>
      <c r="F13" s="16"/>
      <c r="G13" s="16"/>
      <c r="H13" s="16"/>
      <c r="I13" s="16"/>
      <c r="J13" s="16"/>
      <c r="K13" s="128"/>
    </row>
    <row r="14" spans="1:11" x14ac:dyDescent="0.25">
      <c r="A14" s="125"/>
      <c r="B14" s="16"/>
      <c r="C14" s="16"/>
      <c r="D14" s="16"/>
      <c r="E14" s="16"/>
      <c r="F14" s="16"/>
      <c r="G14" s="16"/>
      <c r="H14" s="16"/>
      <c r="I14" s="16"/>
      <c r="J14" s="16"/>
      <c r="K14" s="128"/>
    </row>
    <row r="15" spans="1:11" x14ac:dyDescent="0.25">
      <c r="A15" s="125"/>
      <c r="B15" s="16"/>
      <c r="C15" s="16"/>
      <c r="D15" s="16"/>
      <c r="E15" s="16"/>
      <c r="F15" s="16"/>
      <c r="G15" s="16"/>
      <c r="H15" s="16"/>
      <c r="I15" s="16"/>
      <c r="J15" s="16"/>
      <c r="K15" s="128"/>
    </row>
    <row r="16" spans="1:11" x14ac:dyDescent="0.25">
      <c r="A16" s="125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28"/>
    </row>
    <row r="17" spans="1:11" x14ac:dyDescent="0.25">
      <c r="A17" s="125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28"/>
    </row>
    <row r="18" spans="1:11" x14ac:dyDescent="0.25">
      <c r="A18" s="125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28"/>
    </row>
    <row r="19" spans="1:11" x14ac:dyDescent="0.25">
      <c r="A19" s="125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28"/>
    </row>
    <row r="20" spans="1:11" x14ac:dyDescent="0.25">
      <c r="A20" s="125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28"/>
    </row>
    <row r="21" spans="1:11" x14ac:dyDescent="0.25">
      <c r="A21" s="125"/>
      <c r="B21" s="16"/>
      <c r="C21" s="16"/>
      <c r="D21" s="16"/>
      <c r="E21" s="16"/>
      <c r="F21" s="16"/>
      <c r="G21" s="16"/>
      <c r="H21" s="16"/>
      <c r="I21" s="16"/>
      <c r="J21" s="16"/>
      <c r="K21" s="128"/>
    </row>
    <row r="22" spans="1:11" x14ac:dyDescent="0.25">
      <c r="A22" s="125"/>
      <c r="B22" s="16"/>
      <c r="C22" s="16"/>
      <c r="D22" s="16"/>
      <c r="E22" s="16"/>
      <c r="F22" s="16"/>
      <c r="G22" s="16"/>
      <c r="H22" s="16"/>
      <c r="I22" s="16"/>
      <c r="J22" s="16"/>
      <c r="K22" s="128"/>
    </row>
    <row r="23" spans="1:11" x14ac:dyDescent="0.25">
      <c r="A23" s="125"/>
      <c r="B23" s="16"/>
      <c r="C23" s="16"/>
      <c r="D23" s="16"/>
      <c r="E23" s="16"/>
      <c r="F23" s="16"/>
      <c r="G23" s="16"/>
      <c r="H23" s="16"/>
      <c r="I23" s="16"/>
      <c r="J23" s="16"/>
      <c r="K23" s="128"/>
    </row>
    <row r="24" spans="1:11" x14ac:dyDescent="0.25">
      <c r="A24" s="125"/>
      <c r="B24" s="16"/>
      <c r="C24" s="16"/>
      <c r="D24" s="16"/>
      <c r="E24" s="16"/>
      <c r="F24" s="16"/>
      <c r="G24" s="16"/>
      <c r="H24" s="16"/>
      <c r="I24" s="16"/>
      <c r="J24" s="16"/>
      <c r="K24" s="128"/>
    </row>
    <row r="25" spans="1:11" ht="15" customHeight="1" x14ac:dyDescent="0.25">
      <c r="A25" s="125"/>
      <c r="B25" s="16"/>
      <c r="C25" s="131" t="s">
        <v>25</v>
      </c>
      <c r="D25" s="131"/>
      <c r="E25" s="131"/>
      <c r="F25" s="131"/>
      <c r="G25" s="131"/>
      <c r="H25" s="131"/>
      <c r="I25" s="131"/>
      <c r="J25" s="16"/>
      <c r="K25" s="128"/>
    </row>
    <row r="26" spans="1:11" x14ac:dyDescent="0.25">
      <c r="A26" s="125"/>
      <c r="B26" s="16"/>
      <c r="C26" s="131"/>
      <c r="D26" s="131"/>
      <c r="E26" s="131"/>
      <c r="F26" s="131"/>
      <c r="G26" s="131"/>
      <c r="H26" s="131"/>
      <c r="I26" s="131"/>
      <c r="J26" s="16"/>
      <c r="K26" s="128"/>
    </row>
    <row r="27" spans="1:11" x14ac:dyDescent="0.25">
      <c r="A27" s="125"/>
      <c r="B27" s="16"/>
      <c r="C27" s="16"/>
      <c r="D27" s="16"/>
      <c r="E27" s="16"/>
      <c r="F27" s="16"/>
      <c r="G27" s="16"/>
      <c r="H27" s="16"/>
      <c r="I27" s="16"/>
      <c r="J27" s="16"/>
      <c r="K27" s="128"/>
    </row>
    <row r="28" spans="1:11" x14ac:dyDescent="0.25">
      <c r="A28" s="125"/>
      <c r="B28" s="16"/>
      <c r="C28" s="16"/>
      <c r="D28" s="16"/>
      <c r="E28" s="16"/>
      <c r="F28" s="16"/>
      <c r="G28" s="16"/>
      <c r="H28" s="16"/>
      <c r="I28" s="16"/>
      <c r="J28" s="16"/>
      <c r="K28" s="128"/>
    </row>
    <row r="29" spans="1:11" ht="15" customHeight="1" x14ac:dyDescent="0.25">
      <c r="A29" s="125"/>
      <c r="B29" s="16"/>
      <c r="C29" s="131" t="s">
        <v>173</v>
      </c>
      <c r="D29" s="131"/>
      <c r="E29" s="131"/>
      <c r="F29" s="131"/>
      <c r="G29" s="131"/>
      <c r="H29" s="131"/>
      <c r="I29" s="16"/>
      <c r="J29" s="16"/>
      <c r="K29" s="128"/>
    </row>
    <row r="30" spans="1:11" x14ac:dyDescent="0.25">
      <c r="A30" s="125"/>
      <c r="B30" s="16"/>
      <c r="C30" s="131"/>
      <c r="D30" s="131"/>
      <c r="E30" s="131"/>
      <c r="F30" s="131"/>
      <c r="G30" s="131"/>
      <c r="H30" s="131"/>
      <c r="I30" s="16"/>
      <c r="J30" s="16"/>
      <c r="K30" s="128"/>
    </row>
    <row r="31" spans="1:11" x14ac:dyDescent="0.25">
      <c r="A31" s="125"/>
      <c r="B31" s="16"/>
      <c r="C31" s="16"/>
      <c r="D31" s="16"/>
      <c r="E31" s="16"/>
      <c r="F31" s="16"/>
      <c r="G31" s="16"/>
      <c r="H31" s="16"/>
      <c r="I31" s="16"/>
      <c r="J31" s="16"/>
      <c r="K31" s="128"/>
    </row>
    <row r="32" spans="1:11" x14ac:dyDescent="0.25">
      <c r="A32" s="126"/>
      <c r="B32" s="17"/>
      <c r="C32" s="17"/>
      <c r="D32" s="17"/>
      <c r="E32" s="17"/>
      <c r="F32" s="17"/>
      <c r="G32" s="17"/>
      <c r="H32" s="17"/>
      <c r="I32" s="17"/>
      <c r="J32" s="17"/>
      <c r="K32" s="129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L54"/>
  <sheetViews>
    <sheetView zoomScale="130" zoomScaleNormal="130" zoomScaleSheetLayoutView="85" zoomScalePageLayoutView="85" workbookViewId="0">
      <selection activeCell="F16" sqref="F16:K16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2" ht="15.75" x14ac:dyDescent="0.25">
      <c r="A1" s="12" t="s">
        <v>16</v>
      </c>
      <c r="B1" s="12"/>
      <c r="C1" s="12"/>
    </row>
    <row r="3" spans="1:12" ht="15.75" x14ac:dyDescent="0.25">
      <c r="A3" s="11" t="s">
        <v>17</v>
      </c>
      <c r="B3" s="11"/>
      <c r="C3" s="11"/>
    </row>
    <row r="4" spans="1:12" ht="15.75" thickBot="1" x14ac:dyDescent="0.3">
      <c r="A4" s="3"/>
      <c r="B4" s="3"/>
      <c r="C4" s="3"/>
    </row>
    <row r="5" spans="1:12" x14ac:dyDescent="0.25">
      <c r="A5" s="140"/>
      <c r="B5" s="133" t="s">
        <v>0</v>
      </c>
      <c r="C5" s="134"/>
      <c r="D5" s="133" t="s">
        <v>0</v>
      </c>
      <c r="E5" s="134"/>
      <c r="F5" s="133" t="s">
        <v>174</v>
      </c>
      <c r="G5" s="134"/>
      <c r="H5" s="133" t="s">
        <v>174</v>
      </c>
      <c r="I5" s="134"/>
      <c r="J5" s="136" t="s">
        <v>1</v>
      </c>
      <c r="K5" s="137"/>
    </row>
    <row r="6" spans="1:12" x14ac:dyDescent="0.25">
      <c r="A6" s="141"/>
      <c r="B6" s="135">
        <v>2021</v>
      </c>
      <c r="C6" s="135"/>
      <c r="D6" s="135">
        <v>2022</v>
      </c>
      <c r="E6" s="135"/>
      <c r="F6" s="135">
        <v>2022</v>
      </c>
      <c r="G6" s="135"/>
      <c r="H6" s="135">
        <v>2023</v>
      </c>
      <c r="I6" s="135"/>
      <c r="J6" s="138"/>
      <c r="K6" s="139"/>
    </row>
    <row r="7" spans="1:12" x14ac:dyDescent="0.25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2" x14ac:dyDescent="0.25">
      <c r="A8" s="7" t="s">
        <v>7</v>
      </c>
      <c r="B8" s="5">
        <v>3466151.7030299995</v>
      </c>
      <c r="C8" s="100">
        <v>3056789.9243239998</v>
      </c>
      <c r="D8" s="5">
        <v>3916835.6017199964</v>
      </c>
      <c r="E8" s="4">
        <v>2747617.1642209999</v>
      </c>
      <c r="F8" s="100">
        <v>1801813.4789499999</v>
      </c>
      <c r="G8" s="100">
        <v>1187244.269146</v>
      </c>
      <c r="H8" s="5">
        <v>1969944.7957199998</v>
      </c>
      <c r="I8" s="100">
        <v>1084086.113193</v>
      </c>
      <c r="J8" s="113">
        <v>9.3312276067541582</v>
      </c>
      <c r="K8" s="114">
        <v>-8.6888737755039269</v>
      </c>
      <c r="L8" s="122"/>
    </row>
    <row r="9" spans="1:12" x14ac:dyDescent="0.25">
      <c r="A9" s="7" t="s">
        <v>8</v>
      </c>
      <c r="B9" s="5">
        <v>927698.62676000025</v>
      </c>
      <c r="C9" s="100">
        <v>721172.99311200005</v>
      </c>
      <c r="D9" s="5">
        <v>942647.36639999971</v>
      </c>
      <c r="E9" s="4">
        <v>679631.39311800001</v>
      </c>
      <c r="F9" s="100">
        <v>348114.88639000012</v>
      </c>
      <c r="G9" s="100">
        <v>300856.39886700001</v>
      </c>
      <c r="H9" s="5">
        <v>274523.15936999995</v>
      </c>
      <c r="I9" s="100">
        <v>143336.78625800001</v>
      </c>
      <c r="J9" s="113">
        <v>-21.140068953429893</v>
      </c>
      <c r="K9" s="114">
        <v>-52.357075735203132</v>
      </c>
      <c r="L9" s="122"/>
    </row>
    <row r="10" spans="1:12" x14ac:dyDescent="0.25">
      <c r="A10" s="7" t="s">
        <v>9</v>
      </c>
      <c r="B10" s="5">
        <v>1110731.9650599998</v>
      </c>
      <c r="C10" s="100">
        <v>783117.67033999995</v>
      </c>
      <c r="D10" s="5">
        <v>1239731.2564500002</v>
      </c>
      <c r="E10" s="4">
        <v>684675.29380700004</v>
      </c>
      <c r="F10" s="100">
        <v>396075.18558000011</v>
      </c>
      <c r="G10" s="100">
        <v>239320.717623</v>
      </c>
      <c r="H10" s="5">
        <v>358034.01413000008</v>
      </c>
      <c r="I10" s="100">
        <v>178141.57047400001</v>
      </c>
      <c r="J10" s="113">
        <v>-9.6045328854151073</v>
      </c>
      <c r="K10" s="114">
        <v>-25.563665259175352</v>
      </c>
      <c r="L10" s="122"/>
    </row>
    <row r="11" spans="1:12" x14ac:dyDescent="0.25">
      <c r="A11" s="7" t="s">
        <v>10</v>
      </c>
      <c r="B11" s="5">
        <v>903639.07404000021</v>
      </c>
      <c r="C11" s="100">
        <v>365159.639241</v>
      </c>
      <c r="D11" s="5">
        <v>957644.57020999992</v>
      </c>
      <c r="E11" s="4">
        <v>346339.69026100001</v>
      </c>
      <c r="F11" s="100">
        <v>376175.32831999997</v>
      </c>
      <c r="G11" s="100">
        <v>130446.67713</v>
      </c>
      <c r="H11" s="5">
        <v>357340.48530999996</v>
      </c>
      <c r="I11" s="100">
        <v>106948.19429499999</v>
      </c>
      <c r="J11" s="113">
        <v>-5.00693203196405</v>
      </c>
      <c r="K11" s="114">
        <v>-18.013860798908649</v>
      </c>
      <c r="L11" s="122"/>
    </row>
    <row r="12" spans="1:12" x14ac:dyDescent="0.25">
      <c r="A12" s="7" t="s">
        <v>11</v>
      </c>
      <c r="B12" s="5">
        <v>1536750.1538200004</v>
      </c>
      <c r="C12" s="100">
        <v>578957.02647200006</v>
      </c>
      <c r="D12" s="5">
        <v>1647497.68824</v>
      </c>
      <c r="E12" s="4">
        <v>601474.65151899995</v>
      </c>
      <c r="F12" s="100">
        <v>920360.23496999999</v>
      </c>
      <c r="G12" s="100">
        <v>330317.71556799999</v>
      </c>
      <c r="H12" s="5">
        <v>896523.73387999984</v>
      </c>
      <c r="I12" s="100">
        <v>281400.70758400002</v>
      </c>
      <c r="J12" s="113">
        <v>-2.5899099270382022</v>
      </c>
      <c r="K12" s="114">
        <v>-14.809077950870545</v>
      </c>
      <c r="L12" s="122"/>
    </row>
    <row r="13" spans="1:12" x14ac:dyDescent="0.25">
      <c r="A13" s="7" t="s">
        <v>12</v>
      </c>
      <c r="B13" s="5">
        <v>334292.77918000001</v>
      </c>
      <c r="C13" s="100">
        <v>121344.816026</v>
      </c>
      <c r="D13" s="5">
        <v>419770.85061000014</v>
      </c>
      <c r="E13" s="4">
        <v>127615.415066</v>
      </c>
      <c r="F13" s="100">
        <v>144751.37461000006</v>
      </c>
      <c r="G13" s="100">
        <v>46122.828952000003</v>
      </c>
      <c r="H13" s="5">
        <v>71612.218889999989</v>
      </c>
      <c r="I13" s="100">
        <v>23593.071369000001</v>
      </c>
      <c r="J13" s="113">
        <v>-50.527434310767013</v>
      </c>
      <c r="K13" s="114">
        <v>-48.847302073441128</v>
      </c>
      <c r="L13" s="122"/>
    </row>
    <row r="14" spans="1:12" x14ac:dyDescent="0.25">
      <c r="A14" s="7" t="s">
        <v>13</v>
      </c>
      <c r="B14" s="5">
        <v>1316210.9892399991</v>
      </c>
      <c r="C14" s="100">
        <v>549984.64226999995</v>
      </c>
      <c r="D14" s="5">
        <v>1438657.5598599999</v>
      </c>
      <c r="E14" s="4">
        <v>529829.35572999995</v>
      </c>
      <c r="F14" s="100">
        <v>449171.70799000002</v>
      </c>
      <c r="G14" s="100">
        <v>174220.58308499999</v>
      </c>
      <c r="H14" s="5">
        <v>495222.66177000006</v>
      </c>
      <c r="I14" s="100">
        <v>153944.97006600001</v>
      </c>
      <c r="J14" s="113">
        <v>10.252416383496994</v>
      </c>
      <c r="K14" s="114">
        <v>-11.637897577869873</v>
      </c>
      <c r="L14" s="122"/>
    </row>
    <row r="15" spans="1:12" x14ac:dyDescent="0.25">
      <c r="A15" s="7" t="s">
        <v>14</v>
      </c>
      <c r="B15" s="5">
        <v>2799896.1027600025</v>
      </c>
      <c r="C15" s="100">
        <v>1923130.61809</v>
      </c>
      <c r="D15" s="5">
        <v>3498008.9782499992</v>
      </c>
      <c r="E15" s="4">
        <v>1909456.271471</v>
      </c>
      <c r="F15" s="100">
        <v>1012491.1480500002</v>
      </c>
      <c r="G15" s="100">
        <v>590873.40452700004</v>
      </c>
      <c r="H15" s="5">
        <v>1035475.5940199996</v>
      </c>
      <c r="I15" s="100">
        <v>486791.71138400002</v>
      </c>
      <c r="J15" s="113">
        <v>2.2700885844055172</v>
      </c>
      <c r="K15" s="114">
        <v>-17.61488879776514</v>
      </c>
      <c r="L15" s="122"/>
    </row>
    <row r="16" spans="1:12" ht="15.75" thickBot="1" x14ac:dyDescent="0.3">
      <c r="A16" s="8" t="s">
        <v>15</v>
      </c>
      <c r="B16" s="101">
        <f t="shared" ref="B16:E16" si="0">SUM(B8:B15)</f>
        <v>12395371.393890001</v>
      </c>
      <c r="C16" s="101">
        <f t="shared" si="0"/>
        <v>8099657.3298749998</v>
      </c>
      <c r="D16" s="101">
        <f t="shared" si="0"/>
        <v>14060793.871739997</v>
      </c>
      <c r="E16" s="101">
        <f t="shared" si="0"/>
        <v>7626639.2351930002</v>
      </c>
      <c r="F16" s="101">
        <v>5448953.3448599977</v>
      </c>
      <c r="G16" s="101">
        <v>2999402.5948979999</v>
      </c>
      <c r="H16" s="101">
        <v>5458676.6630899999</v>
      </c>
      <c r="I16" s="101">
        <v>2458243.1246230002</v>
      </c>
      <c r="J16" s="115">
        <v>0.17844377836661424</v>
      </c>
      <c r="K16" s="116">
        <v>-18.042241851611216</v>
      </c>
      <c r="L16" s="122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21" t="s">
        <v>165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1" ht="15.75" x14ac:dyDescent="0.25">
      <c r="A37" s="12" t="s">
        <v>19</v>
      </c>
      <c r="B37" s="12"/>
      <c r="C37" s="12"/>
    </row>
    <row r="38" spans="1:11" ht="15.75" x14ac:dyDescent="0.25">
      <c r="A38" s="13"/>
      <c r="B38" s="13"/>
      <c r="C38" s="13"/>
    </row>
    <row r="39" spans="1:11" ht="15.75" x14ac:dyDescent="0.25">
      <c r="A39" s="11" t="s">
        <v>20</v>
      </c>
      <c r="B39" s="11"/>
      <c r="C39" s="11"/>
    </row>
    <row r="40" spans="1:11" ht="15.75" thickBot="1" x14ac:dyDescent="0.3">
      <c r="A40" s="3"/>
      <c r="B40" s="3"/>
      <c r="C40" s="3"/>
    </row>
    <row r="41" spans="1:11" x14ac:dyDescent="0.25">
      <c r="A41" s="140"/>
      <c r="B41" s="133" t="s">
        <v>0</v>
      </c>
      <c r="C41" s="134"/>
      <c r="D41" s="133" t="s">
        <v>0</v>
      </c>
      <c r="E41" s="134"/>
      <c r="F41" s="133" t="s">
        <v>174</v>
      </c>
      <c r="G41" s="134"/>
      <c r="H41" s="133" t="s">
        <v>174</v>
      </c>
      <c r="I41" s="134"/>
      <c r="J41" s="136" t="s">
        <v>1</v>
      </c>
      <c r="K41" s="137"/>
    </row>
    <row r="42" spans="1:11" x14ac:dyDescent="0.25">
      <c r="A42" s="141"/>
      <c r="B42" s="135">
        <v>2021</v>
      </c>
      <c r="C42" s="135"/>
      <c r="D42" s="135">
        <v>2022</v>
      </c>
      <c r="E42" s="135"/>
      <c r="F42" s="135">
        <v>2022</v>
      </c>
      <c r="G42" s="135"/>
      <c r="H42" s="135">
        <v>2023</v>
      </c>
      <c r="I42" s="135"/>
      <c r="J42" s="138"/>
      <c r="K42" s="139"/>
    </row>
    <row r="43" spans="1:11" x14ac:dyDescent="0.25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1" x14ac:dyDescent="0.25">
      <c r="A44" s="7" t="s">
        <v>7</v>
      </c>
      <c r="B44" s="5">
        <v>379545.27425000007</v>
      </c>
      <c r="C44" s="100">
        <v>140215.426466</v>
      </c>
      <c r="D44" s="5">
        <v>417666.25461</v>
      </c>
      <c r="E44" s="4">
        <v>160465.181216</v>
      </c>
      <c r="F44" s="4">
        <v>142459.99240000002</v>
      </c>
      <c r="G44" s="4">
        <v>51549.461954999999</v>
      </c>
      <c r="H44" s="5">
        <v>150350.37619000001</v>
      </c>
      <c r="I44" s="4">
        <v>54022.439395000001</v>
      </c>
      <c r="J44" s="113">
        <v>5.5386664403612524</v>
      </c>
      <c r="K44" s="114">
        <v>4.7972904977335808</v>
      </c>
    </row>
    <row r="45" spans="1:11" x14ac:dyDescent="0.25">
      <c r="A45" s="7" t="s">
        <v>8</v>
      </c>
      <c r="B45" s="5">
        <v>819535.53426000022</v>
      </c>
      <c r="C45" s="100">
        <v>937644.62778099999</v>
      </c>
      <c r="D45" s="5">
        <v>1179267.4283300003</v>
      </c>
      <c r="E45" s="4">
        <v>1475002.74657</v>
      </c>
      <c r="F45" s="4">
        <v>334392.23978999996</v>
      </c>
      <c r="G45" s="4">
        <v>337357.683838</v>
      </c>
      <c r="H45" s="5">
        <v>451427.61614999996</v>
      </c>
      <c r="I45" s="4">
        <v>443971.54611499998</v>
      </c>
      <c r="J45" s="113">
        <v>34.999429542234232</v>
      </c>
      <c r="K45" s="114">
        <v>31.602618640278614</v>
      </c>
    </row>
    <row r="46" spans="1:11" x14ac:dyDescent="0.25">
      <c r="A46" s="7" t="s">
        <v>9</v>
      </c>
      <c r="B46" s="5">
        <v>215605.51153999992</v>
      </c>
      <c r="C46" s="100">
        <v>156535.255718</v>
      </c>
      <c r="D46" s="5">
        <v>264096.60385000007</v>
      </c>
      <c r="E46" s="4">
        <v>179683.99512800001</v>
      </c>
      <c r="F46" s="4">
        <v>75026.404490000001</v>
      </c>
      <c r="G46" s="4">
        <v>44995.346890000001</v>
      </c>
      <c r="H46" s="5">
        <v>76147.865020000012</v>
      </c>
      <c r="I46" s="4">
        <v>42782.211900000002</v>
      </c>
      <c r="J46" s="113">
        <v>1.4947544636095238</v>
      </c>
      <c r="K46" s="114">
        <v>-4.9185863494072928</v>
      </c>
    </row>
    <row r="47" spans="1:11" x14ac:dyDescent="0.25">
      <c r="A47" s="7" t="s">
        <v>10</v>
      </c>
      <c r="B47" s="5">
        <v>247291.69325999994</v>
      </c>
      <c r="C47" s="100">
        <v>301379.19072499999</v>
      </c>
      <c r="D47" s="5">
        <v>340991.88992000005</v>
      </c>
      <c r="E47" s="4">
        <v>279651.750528</v>
      </c>
      <c r="F47" s="4">
        <v>97829.023399999991</v>
      </c>
      <c r="G47" s="4">
        <v>86115.654041000002</v>
      </c>
      <c r="H47" s="5">
        <v>116983.17290999999</v>
      </c>
      <c r="I47" s="4">
        <v>94693.331183000002</v>
      </c>
      <c r="J47" s="113">
        <v>19.579209568190379</v>
      </c>
      <c r="K47" s="114">
        <v>9.960647965253953</v>
      </c>
    </row>
    <row r="48" spans="1:11" x14ac:dyDescent="0.25">
      <c r="A48" s="7" t="s">
        <v>11</v>
      </c>
      <c r="B48" s="5">
        <v>932539.18253999995</v>
      </c>
      <c r="C48" s="100">
        <v>1386610.1330649999</v>
      </c>
      <c r="D48" s="5">
        <v>1153761.3964400005</v>
      </c>
      <c r="E48" s="4">
        <v>1797630.0067960001</v>
      </c>
      <c r="F48" s="4">
        <v>310529.87247</v>
      </c>
      <c r="G48" s="4">
        <v>518022.25335900002</v>
      </c>
      <c r="H48" s="5">
        <v>414763.27656000009</v>
      </c>
      <c r="I48" s="4">
        <v>742724.21470899996</v>
      </c>
      <c r="J48" s="113">
        <v>33.566304993755466</v>
      </c>
      <c r="K48" s="114">
        <v>43.376893539412656</v>
      </c>
    </row>
    <row r="49" spans="1:11" x14ac:dyDescent="0.25">
      <c r="A49" s="7" t="s">
        <v>12</v>
      </c>
      <c r="B49" s="5">
        <v>250802.49955000001</v>
      </c>
      <c r="C49" s="100">
        <v>92208.582852000007</v>
      </c>
      <c r="D49" s="5">
        <v>324343.99574000004</v>
      </c>
      <c r="E49" s="4">
        <v>107170.428012</v>
      </c>
      <c r="F49" s="4">
        <v>90804.611120000001</v>
      </c>
      <c r="G49" s="4">
        <v>33450.721296000003</v>
      </c>
      <c r="H49" s="5">
        <v>90762.184370000003</v>
      </c>
      <c r="I49" s="4">
        <v>21716.401275</v>
      </c>
      <c r="J49" s="113">
        <v>-4.6723122842221056E-2</v>
      </c>
      <c r="K49" s="114">
        <v>-35.079423003064448</v>
      </c>
    </row>
    <row r="50" spans="1:11" x14ac:dyDescent="0.25">
      <c r="A50" s="7" t="s">
        <v>13</v>
      </c>
      <c r="B50" s="5">
        <v>1141198.8682399997</v>
      </c>
      <c r="C50" s="100">
        <v>1062251.8823480001</v>
      </c>
      <c r="D50" s="5">
        <v>1280218.2470899997</v>
      </c>
      <c r="E50" s="4">
        <v>977876.94651499996</v>
      </c>
      <c r="F50" s="4">
        <v>347613.02268000005</v>
      </c>
      <c r="G50" s="4">
        <v>306654.71630199999</v>
      </c>
      <c r="H50" s="5">
        <v>458233.72156000009</v>
      </c>
      <c r="I50" s="4">
        <v>346620.54972000001</v>
      </c>
      <c r="J50" s="113">
        <v>31.822944384288341</v>
      </c>
      <c r="K50" s="114">
        <v>13.032844855593492</v>
      </c>
    </row>
    <row r="51" spans="1:11" x14ac:dyDescent="0.25">
      <c r="A51" s="7" t="s">
        <v>14</v>
      </c>
      <c r="B51" s="5">
        <v>1232400.4516499995</v>
      </c>
      <c r="C51" s="100">
        <v>1273313.7262840001</v>
      </c>
      <c r="D51" s="5">
        <v>1838219.3975199992</v>
      </c>
      <c r="E51" s="4">
        <v>1401497.3453569999</v>
      </c>
      <c r="F51" s="4">
        <v>561549.88689000008</v>
      </c>
      <c r="G51" s="4">
        <v>408290.17618000001</v>
      </c>
      <c r="H51" s="5">
        <v>706980.74138000014</v>
      </c>
      <c r="I51" s="4">
        <v>513959.39348999999</v>
      </c>
      <c r="J51" s="113">
        <v>25.898118383645581</v>
      </c>
      <c r="K51" s="114">
        <v>25.880911046807636</v>
      </c>
    </row>
    <row r="52" spans="1:11" ht="15.75" thickBot="1" x14ac:dyDescent="0.3">
      <c r="A52" s="8" t="s">
        <v>15</v>
      </c>
      <c r="B52" s="101">
        <f t="shared" ref="B52:E52" si="1">SUM(B44:B51)</f>
        <v>5218919.0152899986</v>
      </c>
      <c r="C52" s="101">
        <f t="shared" si="1"/>
        <v>5350158.8252390008</v>
      </c>
      <c r="D52" s="101">
        <f t="shared" si="1"/>
        <v>6798565.2134999996</v>
      </c>
      <c r="E52" s="101">
        <f t="shared" si="1"/>
        <v>6378978.4001219999</v>
      </c>
      <c r="F52" s="101">
        <v>1960205.05324</v>
      </c>
      <c r="G52" s="101">
        <v>1786436.0138610001</v>
      </c>
      <c r="H52" s="101">
        <v>2465648.9541399996</v>
      </c>
      <c r="I52" s="101">
        <v>2260490.087787</v>
      </c>
      <c r="J52" s="115">
        <v>25.785256499801246</v>
      </c>
      <c r="K52" s="116">
        <v>26.536303021647733</v>
      </c>
    </row>
    <row r="53" spans="1:11" x14ac:dyDescent="0.25">
      <c r="A53" t="s">
        <v>21</v>
      </c>
    </row>
    <row r="54" spans="1:11" x14ac:dyDescent="0.25">
      <c r="A54" s="121" t="s">
        <v>165</v>
      </c>
    </row>
  </sheetData>
  <mergeCells count="20"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  <mergeCell ref="J5:K6"/>
    <mergeCell ref="F5:G5"/>
    <mergeCell ref="H5:I5"/>
    <mergeCell ref="J41:K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="85" zoomScaleNormal="85" zoomScaleSheetLayoutView="70" zoomScalePageLayoutView="70" workbookViewId="0">
      <selection activeCell="M40" sqref="M40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2" t="s">
        <v>126</v>
      </c>
      <c r="B2" s="142"/>
      <c r="C2" s="142"/>
      <c r="D2" s="142"/>
      <c r="E2" s="142"/>
      <c r="F2" s="18"/>
      <c r="G2" s="142" t="s">
        <v>125</v>
      </c>
      <c r="H2" s="142"/>
      <c r="I2" s="142"/>
      <c r="J2" s="142"/>
      <c r="K2" s="142"/>
    </row>
    <row r="3" spans="1:14" ht="21.6" customHeight="1" thickBot="1" x14ac:dyDescent="0.3">
      <c r="A3" s="73" t="s">
        <v>180</v>
      </c>
      <c r="G3" s="73" t="s">
        <v>180</v>
      </c>
    </row>
    <row r="4" spans="1:14" ht="83.25" customHeight="1" x14ac:dyDescent="0.25">
      <c r="A4" s="14" t="s">
        <v>37</v>
      </c>
      <c r="B4" s="67" t="s">
        <v>175</v>
      </c>
      <c r="C4" s="43" t="s">
        <v>176</v>
      </c>
      <c r="D4" s="43" t="s">
        <v>177</v>
      </c>
      <c r="E4" s="44" t="s">
        <v>128</v>
      </c>
      <c r="G4" s="14" t="s">
        <v>37</v>
      </c>
      <c r="H4" s="67" t="s">
        <v>178</v>
      </c>
      <c r="I4" s="43" t="s">
        <v>179</v>
      </c>
      <c r="J4" s="43" t="s">
        <v>177</v>
      </c>
      <c r="K4" s="44" t="s">
        <v>40</v>
      </c>
    </row>
    <row r="5" spans="1:14" x14ac:dyDescent="0.25">
      <c r="A5" s="30" t="s">
        <v>57</v>
      </c>
      <c r="B5" s="75">
        <v>1173.7791278599998</v>
      </c>
      <c r="C5" s="75">
        <v>1067.44549418</v>
      </c>
      <c r="D5" s="36">
        <f t="shared" ref="D5:D34" si="0">(B5/C5)-1</f>
        <v>9.9615047568947901E-2</v>
      </c>
      <c r="E5" s="45">
        <f t="shared" ref="E5:E34" si="1">B5/$B$41</f>
        <v>0.21502997893184556</v>
      </c>
      <c r="G5" s="30" t="s">
        <v>79</v>
      </c>
      <c r="H5" s="75">
        <v>351.51407502999996</v>
      </c>
      <c r="I5" s="75">
        <v>352.91701570999993</v>
      </c>
      <c r="J5" s="36">
        <f t="shared" ref="J5:J34" si="2">(H5/I5)-1</f>
        <v>-3.9752707224318673E-3</v>
      </c>
      <c r="K5" s="45">
        <f t="shared" ref="K5:K34" si="3">H5/$H$41</f>
        <v>0.14256452624360119</v>
      </c>
      <c r="M5" s="74"/>
      <c r="N5" s="74"/>
    </row>
    <row r="6" spans="1:14" x14ac:dyDescent="0.25">
      <c r="A6" s="30" t="s">
        <v>58</v>
      </c>
      <c r="B6" s="75">
        <v>669.60856353000008</v>
      </c>
      <c r="C6" s="75">
        <v>658.42952379000008</v>
      </c>
      <c r="D6" s="36">
        <f t="shared" si="0"/>
        <v>1.6978339117681207E-2</v>
      </c>
      <c r="E6" s="45">
        <f t="shared" si="1"/>
        <v>0.1226686621791872</v>
      </c>
      <c r="G6" s="30" t="s">
        <v>61</v>
      </c>
      <c r="H6" s="75">
        <v>242.59701917000001</v>
      </c>
      <c r="I6" s="75">
        <v>216.47937350000004</v>
      </c>
      <c r="J6" s="36">
        <f t="shared" si="2"/>
        <v>0.12064727113597251</v>
      </c>
      <c r="K6" s="45">
        <f t="shared" si="3"/>
        <v>9.8390737563294361E-2</v>
      </c>
      <c r="M6" s="74"/>
      <c r="N6" s="74"/>
    </row>
    <row r="7" spans="1:14" x14ac:dyDescent="0.25">
      <c r="A7" s="30" t="s">
        <v>62</v>
      </c>
      <c r="B7" s="75">
        <v>509.54012125999998</v>
      </c>
      <c r="C7" s="75">
        <v>468.95133680999999</v>
      </c>
      <c r="D7" s="36">
        <f t="shared" si="0"/>
        <v>8.6552231039795258E-2</v>
      </c>
      <c r="E7" s="45">
        <f t="shared" si="1"/>
        <v>9.334499050023673E-2</v>
      </c>
      <c r="G7" s="30" t="s">
        <v>58</v>
      </c>
      <c r="H7" s="75">
        <v>218.35808668000001</v>
      </c>
      <c r="I7" s="75">
        <v>140.2431967</v>
      </c>
      <c r="J7" s="36">
        <f t="shared" si="2"/>
        <v>0.55699593148250037</v>
      </c>
      <c r="K7" s="45">
        <f t="shared" si="3"/>
        <v>8.856008732036294E-2</v>
      </c>
      <c r="M7" s="74"/>
      <c r="N7" s="74"/>
    </row>
    <row r="8" spans="1:14" x14ac:dyDescent="0.25">
      <c r="A8" s="30" t="s">
        <v>60</v>
      </c>
      <c r="B8" s="75">
        <v>461.66499502000011</v>
      </c>
      <c r="C8" s="75">
        <v>506.95470415999995</v>
      </c>
      <c r="D8" s="36">
        <f t="shared" si="0"/>
        <v>-8.9336796302231347E-2</v>
      </c>
      <c r="E8" s="45">
        <f t="shared" si="1"/>
        <v>8.4574526669008609E-2</v>
      </c>
      <c r="G8" s="30" t="s">
        <v>82</v>
      </c>
      <c r="H8" s="75">
        <v>199.17961495</v>
      </c>
      <c r="I8" s="75">
        <v>107.08725409</v>
      </c>
      <c r="J8" s="36">
        <f t="shared" si="2"/>
        <v>0.85997499555458057</v>
      </c>
      <c r="K8" s="45">
        <f t="shared" si="3"/>
        <v>8.0781822008994114E-2</v>
      </c>
      <c r="M8" s="74"/>
      <c r="N8" s="74"/>
    </row>
    <row r="9" spans="1:14" x14ac:dyDescent="0.25">
      <c r="A9" s="30" t="s">
        <v>61</v>
      </c>
      <c r="B9" s="75">
        <v>419.99246530000005</v>
      </c>
      <c r="C9" s="75">
        <v>320.57850000999997</v>
      </c>
      <c r="D9" s="36">
        <f t="shared" si="0"/>
        <v>0.31010802435877327</v>
      </c>
      <c r="E9" s="45">
        <f t="shared" si="1"/>
        <v>7.6940344926430274E-2</v>
      </c>
      <c r="G9" s="30" t="s">
        <v>62</v>
      </c>
      <c r="H9" s="75">
        <v>133.48481760999999</v>
      </c>
      <c r="I9" s="75">
        <v>112.41641550999999</v>
      </c>
      <c r="J9" s="36">
        <f t="shared" si="2"/>
        <v>0.18741392886811847</v>
      </c>
      <c r="K9" s="45">
        <f t="shared" si="3"/>
        <v>5.4137803106914087E-2</v>
      </c>
      <c r="M9" s="74"/>
      <c r="N9" s="74"/>
    </row>
    <row r="10" spans="1:14" x14ac:dyDescent="0.25">
      <c r="A10" s="30" t="s">
        <v>59</v>
      </c>
      <c r="B10" s="75">
        <v>354.48822661999992</v>
      </c>
      <c r="C10" s="75">
        <v>538.3037798900001</v>
      </c>
      <c r="D10" s="36">
        <f t="shared" si="0"/>
        <v>-0.34147178626083963</v>
      </c>
      <c r="E10" s="45">
        <f t="shared" si="1"/>
        <v>6.4940323177034326E-2</v>
      </c>
      <c r="G10" s="30" t="s">
        <v>85</v>
      </c>
      <c r="H10" s="75">
        <v>122.49891608</v>
      </c>
      <c r="I10" s="75">
        <v>40.000060259999998</v>
      </c>
      <c r="J10" s="36">
        <f t="shared" si="2"/>
        <v>2.0624682883915235</v>
      </c>
      <c r="K10" s="45">
        <f t="shared" si="3"/>
        <v>4.9682220931862815E-2</v>
      </c>
      <c r="M10" s="74"/>
      <c r="N10" s="119"/>
    </row>
    <row r="11" spans="1:14" x14ac:dyDescent="0.25">
      <c r="A11" s="30" t="s">
        <v>63</v>
      </c>
      <c r="B11" s="75">
        <v>316.29176227999994</v>
      </c>
      <c r="C11" s="75">
        <v>307.96638524999997</v>
      </c>
      <c r="D11" s="36">
        <f t="shared" si="0"/>
        <v>2.7033395294884688E-2</v>
      </c>
      <c r="E11" s="45">
        <f t="shared" si="1"/>
        <v>5.794293778539289E-2</v>
      </c>
      <c r="G11" s="30" t="s">
        <v>57</v>
      </c>
      <c r="H11" s="75">
        <v>113.24124456000001</v>
      </c>
      <c r="I11" s="75">
        <v>74.869265290000001</v>
      </c>
      <c r="J11" s="36">
        <f t="shared" si="2"/>
        <v>0.5125197785949851</v>
      </c>
      <c r="K11" s="45">
        <f t="shared" si="3"/>
        <v>4.5927561735769354E-2</v>
      </c>
      <c r="M11" s="74"/>
      <c r="N11" s="74"/>
    </row>
    <row r="12" spans="1:14" x14ac:dyDescent="0.25">
      <c r="A12" s="30" t="s">
        <v>64</v>
      </c>
      <c r="B12" s="75">
        <v>174.13471283999999</v>
      </c>
      <c r="C12" s="75">
        <v>166.21697978999998</v>
      </c>
      <c r="D12" s="36">
        <f t="shared" si="0"/>
        <v>4.7634923098731186E-2</v>
      </c>
      <c r="E12" s="45">
        <f t="shared" si="1"/>
        <v>3.1900536263202543E-2</v>
      </c>
      <c r="G12" s="30" t="s">
        <v>76</v>
      </c>
      <c r="H12" s="75">
        <v>99.203065969999983</v>
      </c>
      <c r="I12" s="75">
        <v>109.25063627000002</v>
      </c>
      <c r="J12" s="36">
        <f t="shared" si="2"/>
        <v>-9.1968071244625582E-2</v>
      </c>
      <c r="K12" s="45">
        <f t="shared" si="3"/>
        <v>4.0234059192988912E-2</v>
      </c>
      <c r="M12" s="74"/>
      <c r="N12" s="74"/>
    </row>
    <row r="13" spans="1:14" x14ac:dyDescent="0.25">
      <c r="A13" s="30" t="s">
        <v>65</v>
      </c>
      <c r="B13" s="75">
        <v>153.18111894</v>
      </c>
      <c r="C13" s="75">
        <v>123.84299631000002</v>
      </c>
      <c r="D13" s="36">
        <f t="shared" si="0"/>
        <v>0.23689771326722187</v>
      </c>
      <c r="E13" s="45">
        <f t="shared" si="1"/>
        <v>2.8061951347249897E-2</v>
      </c>
      <c r="G13" s="30" t="s">
        <v>150</v>
      </c>
      <c r="H13" s="75">
        <v>88.229699670000002</v>
      </c>
      <c r="I13" s="75">
        <v>15.47724666</v>
      </c>
      <c r="J13" s="36">
        <f t="shared" si="2"/>
        <v>4.7006069366345553</v>
      </c>
      <c r="K13" s="45">
        <f t="shared" si="3"/>
        <v>3.5783560965504044E-2</v>
      </c>
      <c r="M13" s="74"/>
      <c r="N13" s="120"/>
    </row>
    <row r="14" spans="1:14" x14ac:dyDescent="0.25">
      <c r="A14" s="30" t="s">
        <v>69</v>
      </c>
      <c r="B14" s="75">
        <v>95.641355119999972</v>
      </c>
      <c r="C14" s="75">
        <v>87.275355489999995</v>
      </c>
      <c r="D14" s="36">
        <f t="shared" si="0"/>
        <v>9.5857525678695765E-2</v>
      </c>
      <c r="E14" s="45">
        <f t="shared" si="1"/>
        <v>1.7520978255902073E-2</v>
      </c>
      <c r="G14" s="30" t="s">
        <v>59</v>
      </c>
      <c r="H14" s="75">
        <v>85.121470110000004</v>
      </c>
      <c r="I14" s="75">
        <v>73.975275100000005</v>
      </c>
      <c r="J14" s="36">
        <f t="shared" si="2"/>
        <v>0.15067460033007696</v>
      </c>
      <c r="K14" s="45">
        <f t="shared" si="3"/>
        <v>3.452294778909016E-2</v>
      </c>
      <c r="M14" s="74"/>
      <c r="N14" s="74"/>
    </row>
    <row r="15" spans="1:14" x14ac:dyDescent="0.25">
      <c r="A15" s="30" t="s">
        <v>71</v>
      </c>
      <c r="B15" s="75">
        <v>72.590448690000002</v>
      </c>
      <c r="C15" s="75">
        <v>73.216682539999994</v>
      </c>
      <c r="D15" s="36">
        <f t="shared" si="0"/>
        <v>-8.5531579453612672E-3</v>
      </c>
      <c r="E15" s="45">
        <f t="shared" si="1"/>
        <v>1.3298177043684547E-2</v>
      </c>
      <c r="G15" s="30" t="s">
        <v>84</v>
      </c>
      <c r="H15" s="75">
        <v>65.883743789999997</v>
      </c>
      <c r="I15" s="75">
        <v>45.922152270000005</v>
      </c>
      <c r="J15" s="36">
        <f t="shared" si="2"/>
        <v>0.43468327448233501</v>
      </c>
      <c r="K15" s="45">
        <f t="shared" si="3"/>
        <v>2.6720650431350534E-2</v>
      </c>
      <c r="M15" s="74"/>
      <c r="N15" s="74"/>
    </row>
    <row r="16" spans="1:14" x14ac:dyDescent="0.25">
      <c r="A16" s="30" t="s">
        <v>72</v>
      </c>
      <c r="B16" s="75">
        <v>70.450491810000003</v>
      </c>
      <c r="C16" s="89">
        <v>65.471300989999989</v>
      </c>
      <c r="D16" s="36">
        <f t="shared" si="0"/>
        <v>7.6051502638698532E-2</v>
      </c>
      <c r="E16" s="45">
        <f t="shared" si="1"/>
        <v>1.2906148533465252E-2</v>
      </c>
      <c r="G16" s="30" t="s">
        <v>64</v>
      </c>
      <c r="H16" s="75">
        <v>53.020929769999995</v>
      </c>
      <c r="I16" s="75">
        <v>16.325070929999999</v>
      </c>
      <c r="J16" s="36">
        <f t="shared" si="2"/>
        <v>2.247822321712877</v>
      </c>
      <c r="K16" s="45">
        <f t="shared" si="3"/>
        <v>2.1503843716671051E-2</v>
      </c>
      <c r="M16" s="74"/>
      <c r="N16" s="74"/>
    </row>
    <row r="17" spans="1:14" x14ac:dyDescent="0.25">
      <c r="A17" s="30" t="s">
        <v>68</v>
      </c>
      <c r="B17" s="75">
        <v>65.676522900000009</v>
      </c>
      <c r="C17" s="75">
        <v>76.868920039999992</v>
      </c>
      <c r="D17" s="36">
        <f t="shared" si="0"/>
        <v>-0.14560367355461523</v>
      </c>
      <c r="E17" s="45">
        <f t="shared" si="1"/>
        <v>1.203158328539328E-2</v>
      </c>
      <c r="G17" s="30" t="s">
        <v>83</v>
      </c>
      <c r="H17" s="75">
        <v>50.045894190000006</v>
      </c>
      <c r="I17" s="75">
        <v>83.347083979999994</v>
      </c>
      <c r="J17" s="36">
        <f t="shared" si="2"/>
        <v>-0.39954834890193591</v>
      </c>
      <c r="K17" s="45">
        <f t="shared" si="3"/>
        <v>2.0297250387557961E-2</v>
      </c>
      <c r="M17" s="74"/>
      <c r="N17" s="74"/>
    </row>
    <row r="18" spans="1:14" x14ac:dyDescent="0.25">
      <c r="A18" s="30" t="s">
        <v>70</v>
      </c>
      <c r="B18" s="75">
        <v>64.55146508</v>
      </c>
      <c r="C18" s="75">
        <v>60.359840519999999</v>
      </c>
      <c r="D18" s="36">
        <f t="shared" si="0"/>
        <v>6.9443930333300319E-2</v>
      </c>
      <c r="E18" s="45">
        <f t="shared" si="1"/>
        <v>1.1825478786182449E-2</v>
      </c>
      <c r="G18" s="30" t="s">
        <v>65</v>
      </c>
      <c r="H18" s="75">
        <v>42.10359055</v>
      </c>
      <c r="I18" s="75">
        <v>28.963857439999998</v>
      </c>
      <c r="J18" s="36">
        <f t="shared" si="2"/>
        <v>0.45365963899040662</v>
      </c>
      <c r="K18" s="45">
        <f t="shared" si="3"/>
        <v>1.7076068545485792E-2</v>
      </c>
      <c r="M18" s="74"/>
      <c r="N18" s="74"/>
    </row>
    <row r="19" spans="1:14" x14ac:dyDescent="0.25">
      <c r="A19" s="30" t="s">
        <v>77</v>
      </c>
      <c r="B19" s="75">
        <v>53.891550419999994</v>
      </c>
      <c r="C19" s="75">
        <v>37.296236719999996</v>
      </c>
      <c r="D19" s="36">
        <f t="shared" si="0"/>
        <v>0.44495946935849462</v>
      </c>
      <c r="E19" s="45">
        <f t="shared" si="1"/>
        <v>9.8726401555159216E-3</v>
      </c>
      <c r="G19" s="30" t="s">
        <v>168</v>
      </c>
      <c r="H19" s="75">
        <v>41.721819680000003</v>
      </c>
      <c r="I19" s="75">
        <v>1.1980048400000001</v>
      </c>
      <c r="J19" s="36">
        <f t="shared" si="2"/>
        <v>33.826086078249901</v>
      </c>
      <c r="K19" s="45">
        <f t="shared" si="3"/>
        <v>1.6921232688029694E-2</v>
      </c>
      <c r="M19" s="74"/>
      <c r="N19" s="74"/>
    </row>
    <row r="20" spans="1:14" x14ac:dyDescent="0.25">
      <c r="A20" s="30" t="s">
        <v>67</v>
      </c>
      <c r="B20" s="75">
        <v>52.568147540000005</v>
      </c>
      <c r="C20" s="75">
        <v>56.220326779999994</v>
      </c>
      <c r="D20" s="36">
        <f t="shared" si="0"/>
        <v>-6.4961899888835717E-2</v>
      </c>
      <c r="E20" s="45">
        <f t="shared" si="1"/>
        <v>9.6301999155675739E-3</v>
      </c>
      <c r="G20" s="30" t="s">
        <v>86</v>
      </c>
      <c r="H20" s="75">
        <v>40.562690159999995</v>
      </c>
      <c r="I20" s="75">
        <v>46.490243200000002</v>
      </c>
      <c r="J20" s="36">
        <f t="shared" si="2"/>
        <v>-0.1275010116531291</v>
      </c>
      <c r="K20" s="45">
        <f t="shared" si="3"/>
        <v>1.6451121353626738E-2</v>
      </c>
      <c r="M20" s="74"/>
      <c r="N20" s="74"/>
    </row>
    <row r="21" spans="1:14" x14ac:dyDescent="0.25">
      <c r="A21" s="30" t="s">
        <v>79</v>
      </c>
      <c r="B21" s="75">
        <v>46.030225190000003</v>
      </c>
      <c r="C21" s="75">
        <v>56.871077130000003</v>
      </c>
      <c r="D21" s="36">
        <f t="shared" si="0"/>
        <v>-0.19062153359992107</v>
      </c>
      <c r="E21" s="45">
        <f t="shared" si="1"/>
        <v>8.4324879510162473E-3</v>
      </c>
      <c r="G21" s="30" t="s">
        <v>149</v>
      </c>
      <c r="H21" s="75">
        <v>36.296211</v>
      </c>
      <c r="I21" s="75">
        <v>34.256218079999996</v>
      </c>
      <c r="J21" s="36">
        <f t="shared" si="2"/>
        <v>5.9551025604633878E-2</v>
      </c>
      <c r="K21" s="45">
        <f t="shared" si="3"/>
        <v>1.4720753714374493E-2</v>
      </c>
      <c r="M21" s="74"/>
      <c r="N21" s="74"/>
    </row>
    <row r="22" spans="1:14" x14ac:dyDescent="0.25">
      <c r="A22" s="30" t="s">
        <v>66</v>
      </c>
      <c r="B22" s="75">
        <v>45.369700729999998</v>
      </c>
      <c r="C22" s="75">
        <v>48.723386290000001</v>
      </c>
      <c r="D22" s="36">
        <f t="shared" si="0"/>
        <v>-6.8831126392549513E-2</v>
      </c>
      <c r="E22" s="45">
        <f t="shared" si="1"/>
        <v>8.3114834474034439E-3</v>
      </c>
      <c r="G22" s="30" t="s">
        <v>63</v>
      </c>
      <c r="H22" s="75">
        <v>32.566635460000001</v>
      </c>
      <c r="I22" s="75">
        <v>33.43054145</v>
      </c>
      <c r="J22" s="36">
        <f t="shared" si="2"/>
        <v>-2.5841818664292027E-2</v>
      </c>
      <c r="K22" s="45">
        <f t="shared" si="3"/>
        <v>1.3208139546920617E-2</v>
      </c>
      <c r="M22" s="74"/>
      <c r="N22" s="74"/>
    </row>
    <row r="23" spans="1:14" x14ac:dyDescent="0.25">
      <c r="A23" s="30" t="s">
        <v>80</v>
      </c>
      <c r="B23" s="75">
        <v>34.851021239999994</v>
      </c>
      <c r="C23" s="75">
        <v>35.346362450000001</v>
      </c>
      <c r="D23" s="36">
        <f t="shared" si="0"/>
        <v>-1.4013923234694969E-2</v>
      </c>
      <c r="E23" s="45">
        <f t="shared" si="1"/>
        <v>6.3845183349386797E-3</v>
      </c>
      <c r="G23" s="30" t="s">
        <v>68</v>
      </c>
      <c r="H23" s="75">
        <v>28.182512459999998</v>
      </c>
      <c r="I23" s="75">
        <v>25.824899439999999</v>
      </c>
      <c r="J23" s="36">
        <f t="shared" si="2"/>
        <v>9.1292243963138509E-2</v>
      </c>
      <c r="K23" s="45">
        <f t="shared" si="3"/>
        <v>1.1430058773240832E-2</v>
      </c>
      <c r="M23" s="74"/>
      <c r="N23" s="74"/>
    </row>
    <row r="24" spans="1:14" x14ac:dyDescent="0.25">
      <c r="A24" s="30" t="s">
        <v>78</v>
      </c>
      <c r="B24" s="75">
        <v>34.275109389999997</v>
      </c>
      <c r="C24" s="75">
        <v>35.4031381</v>
      </c>
      <c r="D24" s="36">
        <f t="shared" si="0"/>
        <v>-3.1862393294452174E-2</v>
      </c>
      <c r="E24" s="45">
        <f t="shared" si="1"/>
        <v>6.2790144032084582E-3</v>
      </c>
      <c r="G24" s="30" t="s">
        <v>139</v>
      </c>
      <c r="H24" s="75">
        <v>26.886027510000002</v>
      </c>
      <c r="I24" s="75">
        <v>29.656064739999998</v>
      </c>
      <c r="J24" s="36">
        <f t="shared" si="2"/>
        <v>-9.340542159876597E-2</v>
      </c>
      <c r="K24" s="45">
        <f t="shared" si="3"/>
        <v>1.0904239820861946E-2</v>
      </c>
      <c r="M24" s="74"/>
      <c r="N24" s="74"/>
    </row>
    <row r="25" spans="1:14" x14ac:dyDescent="0.25">
      <c r="A25" s="30" t="s">
        <v>74</v>
      </c>
      <c r="B25" s="75">
        <v>30.918682810000004</v>
      </c>
      <c r="C25" s="75">
        <v>25.417189939999997</v>
      </c>
      <c r="D25" s="36">
        <f t="shared" si="0"/>
        <v>0.21644772230867648</v>
      </c>
      <c r="E25" s="45">
        <f t="shared" si="1"/>
        <v>5.6641352324572061E-3</v>
      </c>
      <c r="G25" s="30" t="s">
        <v>60</v>
      </c>
      <c r="H25" s="75">
        <v>25.140956989999999</v>
      </c>
      <c r="I25" s="75">
        <v>6.10277476</v>
      </c>
      <c r="J25" s="36">
        <f t="shared" si="2"/>
        <v>3.1195944432987721</v>
      </c>
      <c r="K25" s="45">
        <f t="shared" si="3"/>
        <v>1.0196486790135529E-2</v>
      </c>
      <c r="M25" s="74"/>
      <c r="N25" s="74"/>
    </row>
    <row r="26" spans="1:14" x14ac:dyDescent="0.25">
      <c r="A26" s="30" t="s">
        <v>151</v>
      </c>
      <c r="B26" s="75">
        <v>29.357231120000002</v>
      </c>
      <c r="C26" s="75">
        <v>15.707944850000002</v>
      </c>
      <c r="D26" s="36">
        <f t="shared" si="0"/>
        <v>0.8689415706727539</v>
      </c>
      <c r="E26" s="45">
        <f t="shared" si="1"/>
        <v>5.378085739810373E-3</v>
      </c>
      <c r="G26" s="30" t="s">
        <v>160</v>
      </c>
      <c r="H26" s="75">
        <v>24.023298309999998</v>
      </c>
      <c r="I26" s="75">
        <v>7.493397250000001</v>
      </c>
      <c r="J26" s="36">
        <f t="shared" si="2"/>
        <v>2.2059288342146806</v>
      </c>
      <c r="K26" s="45">
        <f t="shared" si="3"/>
        <v>9.7431948979043292E-3</v>
      </c>
      <c r="M26" s="74"/>
      <c r="N26" s="74"/>
    </row>
    <row r="27" spans="1:14" x14ac:dyDescent="0.25">
      <c r="A27" s="30" t="s">
        <v>81</v>
      </c>
      <c r="B27" s="75">
        <v>29.024358439999997</v>
      </c>
      <c r="C27" s="75">
        <v>27.084818479999996</v>
      </c>
      <c r="D27" s="36">
        <f t="shared" si="0"/>
        <v>7.160985632715966E-2</v>
      </c>
      <c r="E27" s="45">
        <f t="shared" si="1"/>
        <v>5.3171052677023992E-3</v>
      </c>
      <c r="G27" s="30" t="s">
        <v>161</v>
      </c>
      <c r="H27" s="75">
        <v>23.866674510000003</v>
      </c>
      <c r="I27" s="75">
        <v>12.066084050000001</v>
      </c>
      <c r="J27" s="36">
        <f t="shared" si="2"/>
        <v>0.97799670639622316</v>
      </c>
      <c r="K27" s="45">
        <f t="shared" si="3"/>
        <v>9.6796725543294194E-3</v>
      </c>
      <c r="M27" s="74"/>
      <c r="N27" s="74"/>
    </row>
    <row r="28" spans="1:14" x14ac:dyDescent="0.25">
      <c r="A28" s="30" t="s">
        <v>143</v>
      </c>
      <c r="B28" s="75">
        <v>28.468609919999995</v>
      </c>
      <c r="C28" s="75">
        <v>27.30287307</v>
      </c>
      <c r="D28" s="36">
        <f t="shared" si="0"/>
        <v>4.2696490109712659E-2</v>
      </c>
      <c r="E28" s="45">
        <f t="shared" si="1"/>
        <v>5.21529514882179E-3</v>
      </c>
      <c r="G28" s="30" t="s">
        <v>159</v>
      </c>
      <c r="H28" s="75">
        <v>20.65164261</v>
      </c>
      <c r="I28" s="75">
        <v>8.5161957000000008</v>
      </c>
      <c r="J28" s="36">
        <f t="shared" si="2"/>
        <v>1.4249845045247138</v>
      </c>
      <c r="K28" s="45">
        <f t="shared" si="3"/>
        <v>8.3757432603389949E-3</v>
      </c>
      <c r="M28" s="74"/>
      <c r="N28" s="74"/>
    </row>
    <row r="29" spans="1:14" x14ac:dyDescent="0.25">
      <c r="A29" s="30" t="s">
        <v>157</v>
      </c>
      <c r="B29" s="75">
        <v>27.062741730000003</v>
      </c>
      <c r="C29" s="75">
        <v>23.083089960000002</v>
      </c>
      <c r="D29" s="36">
        <f t="shared" si="0"/>
        <v>0.17240550450118342</v>
      </c>
      <c r="E29" s="45">
        <f t="shared" si="1"/>
        <v>4.9577477107208912E-3</v>
      </c>
      <c r="G29" s="30" t="s">
        <v>162</v>
      </c>
      <c r="H29" s="75">
        <v>19.525503239999999</v>
      </c>
      <c r="I29" s="75">
        <v>9.6559371799999987</v>
      </c>
      <c r="J29" s="36">
        <f t="shared" si="2"/>
        <v>1.022124095881908</v>
      </c>
      <c r="K29" s="45">
        <f t="shared" si="3"/>
        <v>7.9190118314350008E-3</v>
      </c>
      <c r="M29" s="74"/>
      <c r="N29" s="74"/>
    </row>
    <row r="30" spans="1:14" x14ac:dyDescent="0.25">
      <c r="A30" s="30" t="s">
        <v>73</v>
      </c>
      <c r="B30" s="75">
        <v>26.236715520000001</v>
      </c>
      <c r="C30" s="75">
        <v>35.237718520000001</v>
      </c>
      <c r="D30" s="36">
        <f t="shared" si="0"/>
        <v>-0.25543659970185839</v>
      </c>
      <c r="E30" s="45">
        <f t="shared" si="1"/>
        <v>4.8064241828802787E-3</v>
      </c>
      <c r="G30" s="30" t="s">
        <v>66</v>
      </c>
      <c r="H30" s="75">
        <v>17.687522260000001</v>
      </c>
      <c r="I30" s="75">
        <v>20.68565757</v>
      </c>
      <c r="J30" s="36">
        <f t="shared" si="2"/>
        <v>-0.14493787784383194</v>
      </c>
      <c r="K30" s="45">
        <f t="shared" si="3"/>
        <v>7.1735768509549542E-3</v>
      </c>
      <c r="M30" s="74"/>
      <c r="N30" s="74"/>
    </row>
    <row r="31" spans="1:14" x14ac:dyDescent="0.25">
      <c r="A31" s="30" t="s">
        <v>156</v>
      </c>
      <c r="B31" s="75">
        <v>24.560231350000002</v>
      </c>
      <c r="C31" s="75">
        <v>20.41975996</v>
      </c>
      <c r="D31" s="36">
        <f t="shared" si="0"/>
        <v>0.20276787768860727</v>
      </c>
      <c r="E31" s="45">
        <f t="shared" si="1"/>
        <v>4.4993013629235842E-3</v>
      </c>
      <c r="G31" s="30" t="s">
        <v>158</v>
      </c>
      <c r="H31" s="75">
        <v>15.94523506</v>
      </c>
      <c r="I31" s="75">
        <v>0.15325902999999999</v>
      </c>
      <c r="J31" s="36">
        <f t="shared" si="2"/>
        <v>103.04108038527976</v>
      </c>
      <c r="K31" s="45">
        <f t="shared" si="3"/>
        <v>6.4669526589447423E-3</v>
      </c>
      <c r="M31" s="74"/>
      <c r="N31" s="74"/>
    </row>
    <row r="32" spans="1:14" x14ac:dyDescent="0.25">
      <c r="A32" s="30" t="s">
        <v>141</v>
      </c>
      <c r="B32" s="75">
        <v>23.510985100000017</v>
      </c>
      <c r="C32" s="75">
        <v>35.702662670000031</v>
      </c>
      <c r="D32" s="36">
        <f t="shared" si="0"/>
        <v>-0.34147810438363602</v>
      </c>
      <c r="E32" s="45">
        <f t="shared" si="1"/>
        <v>4.3070851327345564E-3</v>
      </c>
      <c r="G32" s="30" t="s">
        <v>77</v>
      </c>
      <c r="H32" s="75">
        <v>15.111186530000001</v>
      </c>
      <c r="I32" s="75">
        <v>14.138410440000003</v>
      </c>
      <c r="J32" s="36">
        <f t="shared" si="2"/>
        <v>6.8803780603783116E-2</v>
      </c>
      <c r="K32" s="45">
        <f t="shared" si="3"/>
        <v>6.1286853120868E-3</v>
      </c>
      <c r="M32" s="74"/>
      <c r="N32" s="74"/>
    </row>
    <row r="33" spans="1:19" x14ac:dyDescent="0.25">
      <c r="A33" s="30" t="s">
        <v>76</v>
      </c>
      <c r="B33" s="75">
        <v>20.900983159999999</v>
      </c>
      <c r="C33" s="75">
        <v>17.070239179999998</v>
      </c>
      <c r="D33" s="36">
        <f t="shared" si="0"/>
        <v>0.22441067987425822</v>
      </c>
      <c r="E33" s="45">
        <f t="shared" si="1"/>
        <v>3.8289469133290909E-3</v>
      </c>
      <c r="G33" s="30" t="s">
        <v>169</v>
      </c>
      <c r="H33" s="75">
        <v>14.626922469999998</v>
      </c>
      <c r="I33" s="75">
        <v>39.895726089999997</v>
      </c>
      <c r="J33" s="36">
        <f t="shared" si="2"/>
        <v>-0.63337119276878417</v>
      </c>
      <c r="K33" s="45">
        <f t="shared" si="3"/>
        <v>5.9322810108228714E-3</v>
      </c>
      <c r="M33" s="74"/>
      <c r="N33" s="74"/>
    </row>
    <row r="34" spans="1:19" ht="15.75" thickBot="1" x14ac:dyDescent="0.3">
      <c r="A34" s="46" t="s">
        <v>75</v>
      </c>
      <c r="B34" s="76">
        <v>20.275266009999999</v>
      </c>
      <c r="C34" s="76">
        <v>32.915632090000003</v>
      </c>
      <c r="D34" s="47">
        <f t="shared" si="0"/>
        <v>-0.38402319133467999</v>
      </c>
      <c r="E34" s="48">
        <f t="shared" si="1"/>
        <v>3.7143189203888024E-3</v>
      </c>
      <c r="G34" s="46" t="s">
        <v>192</v>
      </c>
      <c r="H34" s="76">
        <v>14.209941259999999</v>
      </c>
      <c r="I34" s="76">
        <v>13.84160896</v>
      </c>
      <c r="J34" s="47">
        <f t="shared" si="2"/>
        <v>2.6610511903957024E-2</v>
      </c>
      <c r="K34" s="48">
        <f t="shared" si="3"/>
        <v>5.7631647993281821E-3</v>
      </c>
      <c r="M34" s="74"/>
      <c r="N34" s="74"/>
    </row>
    <row r="35" spans="1:19" x14ac:dyDescent="0.25">
      <c r="A35" s="49" t="s">
        <v>129</v>
      </c>
      <c r="B35" s="77">
        <v>4569.8963257499991</v>
      </c>
      <c r="C35" s="77">
        <v>4473.2763274899999</v>
      </c>
      <c r="D35" s="50">
        <f t="shared" ref="D35:D41" si="4">(B35/C35)-1</f>
        <v>2.1599380674570012E-2</v>
      </c>
      <c r="E35" s="51">
        <f t="shared" ref="E35:E41" si="5">B35/$B$41</f>
        <v>0.83718025591263212</v>
      </c>
      <c r="G35" s="49" t="s">
        <v>129</v>
      </c>
      <c r="H35" s="77">
        <v>1380.2111225000001</v>
      </c>
      <c r="I35" s="77">
        <v>966.03031178000015</v>
      </c>
      <c r="J35" s="50">
        <f t="shared" ref="J35:J41" si="6">(H35/I35)-1</f>
        <v>0.42874514978399958</v>
      </c>
      <c r="K35" s="51">
        <f t="shared" ref="K35:K41" si="7">H35/$H$41</f>
        <v>0.55977600549442663</v>
      </c>
      <c r="M35" s="74"/>
      <c r="N35" s="74"/>
    </row>
    <row r="36" spans="1:19" x14ac:dyDescent="0.25">
      <c r="A36" s="41" t="s">
        <v>138</v>
      </c>
      <c r="B36" s="78">
        <v>3921.1459564299994</v>
      </c>
      <c r="C36" s="78">
        <v>3809.4016686999998</v>
      </c>
      <c r="D36" s="52">
        <f t="shared" si="4"/>
        <v>2.933381602894447E-2</v>
      </c>
      <c r="E36" s="53">
        <f t="shared" si="5"/>
        <v>0.71833270194288279</v>
      </c>
      <c r="G36" s="41" t="s">
        <v>138</v>
      </c>
      <c r="H36" s="78">
        <v>1098.43216708</v>
      </c>
      <c r="I36" s="78">
        <v>802.6864494099998</v>
      </c>
      <c r="J36" s="52">
        <f t="shared" si="6"/>
        <v>0.3684448864028822</v>
      </c>
      <c r="K36" s="53">
        <f t="shared" si="7"/>
        <v>0.44549414272281301</v>
      </c>
      <c r="M36" s="74"/>
      <c r="N36" s="74"/>
      <c r="S36" t="s">
        <v>153</v>
      </c>
    </row>
    <row r="37" spans="1:19" x14ac:dyDescent="0.25">
      <c r="A37" s="32" t="s">
        <v>131</v>
      </c>
      <c r="B37" s="78">
        <v>486.56396273000001</v>
      </c>
      <c r="C37" s="78">
        <v>453.18661379000008</v>
      </c>
      <c r="D37" s="52">
        <f t="shared" si="4"/>
        <v>7.3650341656972484E-2</v>
      </c>
      <c r="E37" s="53">
        <f t="shared" si="5"/>
        <v>8.913588269845793E-2</v>
      </c>
      <c r="G37" s="32" t="s">
        <v>130</v>
      </c>
      <c r="H37" s="78">
        <v>521.43343076000008</v>
      </c>
      <c r="I37" s="78">
        <v>473.93645984000005</v>
      </c>
      <c r="J37" s="52">
        <f t="shared" si="6"/>
        <v>0.10021801432207789</v>
      </c>
      <c r="K37" s="53">
        <f t="shared" si="7"/>
        <v>0.21147918477384062</v>
      </c>
      <c r="M37" s="74"/>
      <c r="N37" s="74"/>
    </row>
    <row r="38" spans="1:19" x14ac:dyDescent="0.25">
      <c r="A38" s="32" t="s">
        <v>132</v>
      </c>
      <c r="B38" s="78">
        <v>282.18341103999995</v>
      </c>
      <c r="C38" s="78">
        <v>326.19167481000005</v>
      </c>
      <c r="D38" s="52">
        <f t="shared" si="4"/>
        <v>-0.134915349374364</v>
      </c>
      <c r="E38" s="53">
        <f t="shared" si="5"/>
        <v>5.1694472572087466E-2</v>
      </c>
      <c r="G38" s="32" t="s">
        <v>131</v>
      </c>
      <c r="H38" s="78">
        <v>351.48018626999999</v>
      </c>
      <c r="I38" s="78">
        <v>407.2829795799999</v>
      </c>
      <c r="J38" s="52">
        <f t="shared" si="6"/>
        <v>-0.13701233812310332</v>
      </c>
      <c r="K38" s="53">
        <f t="shared" si="7"/>
        <v>0.14255078188638318</v>
      </c>
      <c r="M38" s="74"/>
      <c r="N38" s="74"/>
    </row>
    <row r="39" spans="1:19" x14ac:dyDescent="0.25">
      <c r="A39" s="32" t="s">
        <v>130</v>
      </c>
      <c r="B39" s="78">
        <v>78.695951850000014</v>
      </c>
      <c r="C39" s="78">
        <v>161.71945109000001</v>
      </c>
      <c r="D39" s="52">
        <f t="shared" si="4"/>
        <v>-0.51337979866006234</v>
      </c>
      <c r="E39" s="53">
        <f t="shared" si="5"/>
        <v>1.441667215464865E-2</v>
      </c>
      <c r="G39" s="32" t="s">
        <v>132</v>
      </c>
      <c r="H39" s="78">
        <v>207.14022128000002</v>
      </c>
      <c r="I39" s="78">
        <v>107.88738418</v>
      </c>
      <c r="J39" s="52">
        <f t="shared" si="6"/>
        <v>0.91996703650174672</v>
      </c>
      <c r="K39" s="53">
        <f t="shared" si="7"/>
        <v>8.4010426923182557E-2</v>
      </c>
      <c r="M39" s="74"/>
      <c r="N39" s="74"/>
    </row>
    <row r="40" spans="1:19" ht="15.75" thickBot="1" x14ac:dyDescent="0.3">
      <c r="A40" s="54" t="s">
        <v>133</v>
      </c>
      <c r="B40" s="79">
        <v>34.52570369</v>
      </c>
      <c r="C40" s="79">
        <v>29.364610809999999</v>
      </c>
      <c r="D40" s="55">
        <f t="shared" si="4"/>
        <v>0.17575894035831774</v>
      </c>
      <c r="E40" s="56">
        <f t="shared" si="5"/>
        <v>6.324921921727452E-3</v>
      </c>
      <c r="G40" s="54" t="s">
        <v>133</v>
      </c>
      <c r="H40" s="79">
        <v>5.38399333</v>
      </c>
      <c r="I40" s="79">
        <v>5.0679178600000006</v>
      </c>
      <c r="J40" s="55">
        <f t="shared" si="6"/>
        <v>6.2367914936963809E-2</v>
      </c>
      <c r="K40" s="56">
        <f t="shared" si="7"/>
        <v>2.183600922166917E-3</v>
      </c>
      <c r="M40" s="74"/>
      <c r="N40" s="74"/>
    </row>
    <row r="41" spans="1:19" ht="19.5" thickBot="1" x14ac:dyDescent="0.35">
      <c r="A41" s="80" t="s">
        <v>39</v>
      </c>
      <c r="B41" s="81">
        <v>5458.6766630900001</v>
      </c>
      <c r="C41" s="81">
        <v>5448.9533448600005</v>
      </c>
      <c r="D41" s="82">
        <f t="shared" si="4"/>
        <v>1.784437783665771E-3</v>
      </c>
      <c r="E41" s="83">
        <f t="shared" si="5"/>
        <v>1</v>
      </c>
      <c r="F41" s="84"/>
      <c r="G41" s="80" t="s">
        <v>39</v>
      </c>
      <c r="H41" s="81">
        <v>2465.6489541400006</v>
      </c>
      <c r="I41" s="81">
        <v>1960.2050532400001</v>
      </c>
      <c r="J41" s="82">
        <f t="shared" si="6"/>
        <v>0.25785256499801301</v>
      </c>
      <c r="K41" s="83">
        <f t="shared" si="7"/>
        <v>1</v>
      </c>
      <c r="M41" s="74"/>
      <c r="N41" s="74"/>
    </row>
    <row r="42" spans="1:19" x14ac:dyDescent="0.25">
      <c r="A42" s="118" t="s">
        <v>38</v>
      </c>
      <c r="B42" s="118"/>
      <c r="C42" s="118"/>
      <c r="G42" t="s">
        <v>38</v>
      </c>
    </row>
    <row r="43" spans="1:19" x14ac:dyDescent="0.25">
      <c r="A43" s="90" t="s">
        <v>166</v>
      </c>
      <c r="G43" s="90" t="s">
        <v>166</v>
      </c>
    </row>
    <row r="64" spans="1:10" x14ac:dyDescent="0.25">
      <c r="A64" t="s">
        <v>42</v>
      </c>
      <c r="B64" s="1"/>
      <c r="C64" s="1">
        <f>C41-C5-C6-C7-C8-C9-C10-C11-C12-C13-C14</f>
        <v>1202.98828918</v>
      </c>
      <c r="D64" s="1"/>
      <c r="G64" t="s">
        <v>42</v>
      </c>
      <c r="H64" s="1"/>
      <c r="I64" s="1">
        <f>I41-I5-I6-I7-I8-I9-I10-I11-I12-I13-I14</f>
        <v>717.48931415000004</v>
      </c>
      <c r="J64" s="1"/>
    </row>
  </sheetData>
  <sortState ref="A5:N34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6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="130" zoomScaleNormal="130" zoomScaleSheetLayoutView="100" zoomScalePageLayoutView="85" workbookViewId="0">
      <selection activeCell="I5" sqref="I5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51</v>
      </c>
    </row>
    <row r="3" spans="1:10" ht="15.75" x14ac:dyDescent="0.25">
      <c r="A3" s="11" t="s">
        <v>181</v>
      </c>
    </row>
    <row r="4" spans="1:10" ht="15.75" thickBot="1" x14ac:dyDescent="0.3"/>
    <row r="5" spans="1:10" x14ac:dyDescent="0.25">
      <c r="A5" s="147" t="s">
        <v>43</v>
      </c>
      <c r="B5" s="145" t="s">
        <v>44</v>
      </c>
      <c r="C5" s="144" t="s">
        <v>45</v>
      </c>
      <c r="D5" s="144"/>
      <c r="E5" s="144" t="s">
        <v>46</v>
      </c>
      <c r="F5" s="144"/>
      <c r="G5" s="137" t="s">
        <v>154</v>
      </c>
    </row>
    <row r="6" spans="1:10" x14ac:dyDescent="0.25">
      <c r="A6" s="148"/>
      <c r="B6" s="146"/>
      <c r="C6" s="85" t="s">
        <v>182</v>
      </c>
      <c r="D6" s="85" t="s">
        <v>180</v>
      </c>
      <c r="E6" s="85" t="s">
        <v>182</v>
      </c>
      <c r="F6" s="85" t="s">
        <v>180</v>
      </c>
      <c r="G6" s="139"/>
    </row>
    <row r="7" spans="1:10" x14ac:dyDescent="0.25">
      <c r="A7" s="88">
        <v>7</v>
      </c>
      <c r="B7" s="100" t="s">
        <v>93</v>
      </c>
      <c r="C7" s="100">
        <v>1937280.4627000003</v>
      </c>
      <c r="D7" s="100">
        <v>2122688.1456499998</v>
      </c>
      <c r="E7" s="100">
        <v>122574.18556999999</v>
      </c>
      <c r="F7" s="100">
        <v>155480.20318000001</v>
      </c>
      <c r="G7" s="22">
        <f t="shared" ref="G7:G30" si="0">D7-F7</f>
        <v>1967207.9424699999</v>
      </c>
      <c r="H7" s="1"/>
      <c r="I7" s="123"/>
      <c r="J7" s="1"/>
    </row>
    <row r="8" spans="1:10" x14ac:dyDescent="0.25">
      <c r="A8" s="88">
        <v>8</v>
      </c>
      <c r="B8" s="100" t="s">
        <v>94</v>
      </c>
      <c r="C8" s="100">
        <v>1342094.2741799997</v>
      </c>
      <c r="D8" s="100">
        <v>1274747.9330900002</v>
      </c>
      <c r="E8" s="100">
        <v>268663.41090999998</v>
      </c>
      <c r="F8" s="100">
        <v>321593.25092000008</v>
      </c>
      <c r="G8" s="22">
        <f t="shared" si="0"/>
        <v>953154.68217000016</v>
      </c>
      <c r="H8" s="1"/>
      <c r="I8" s="123"/>
      <c r="J8" s="1"/>
    </row>
    <row r="9" spans="1:10" x14ac:dyDescent="0.25">
      <c r="A9" s="88">
        <v>15</v>
      </c>
      <c r="B9" s="100" t="s">
        <v>101</v>
      </c>
      <c r="C9" s="100">
        <v>1120654.4369900003</v>
      </c>
      <c r="D9" s="100">
        <v>1051849.3008599998</v>
      </c>
      <c r="E9" s="100">
        <v>618561.24837000004</v>
      </c>
      <c r="F9" s="100">
        <v>720647.18414000014</v>
      </c>
      <c r="G9" s="22">
        <f t="shared" si="0"/>
        <v>331202.1167199997</v>
      </c>
      <c r="H9" s="1"/>
      <c r="I9" s="123"/>
      <c r="J9" s="1"/>
    </row>
    <row r="10" spans="1:10" x14ac:dyDescent="0.25">
      <c r="A10" s="88">
        <v>20</v>
      </c>
      <c r="B10" s="100" t="s">
        <v>106</v>
      </c>
      <c r="C10" s="100">
        <v>218896.54324999999</v>
      </c>
      <c r="D10" s="100">
        <v>208928.21511999998</v>
      </c>
      <c r="E10" s="100">
        <v>27532.518190000003</v>
      </c>
      <c r="F10" s="100">
        <v>37518.499200000006</v>
      </c>
      <c r="G10" s="22">
        <f t="shared" si="0"/>
        <v>171409.71591999999</v>
      </c>
      <c r="H10" s="1"/>
      <c r="I10" s="123"/>
      <c r="J10" s="1"/>
    </row>
    <row r="11" spans="1:10" x14ac:dyDescent="0.25">
      <c r="A11" s="88">
        <v>2</v>
      </c>
      <c r="B11" s="100" t="s">
        <v>88</v>
      </c>
      <c r="C11" s="100">
        <v>142393.66359999997</v>
      </c>
      <c r="D11" s="100">
        <v>158328.58642000001</v>
      </c>
      <c r="E11" s="100">
        <v>31105.93417</v>
      </c>
      <c r="F11" s="100">
        <v>34523.783099999993</v>
      </c>
      <c r="G11" s="22">
        <f t="shared" si="0"/>
        <v>123804.80332000001</v>
      </c>
      <c r="H11" s="1"/>
      <c r="I11" s="123"/>
      <c r="J11" s="1"/>
    </row>
    <row r="12" spans="1:10" x14ac:dyDescent="0.25">
      <c r="A12" s="88">
        <v>3</v>
      </c>
      <c r="B12" s="100" t="s">
        <v>89</v>
      </c>
      <c r="C12" s="100">
        <v>125247.52626999999</v>
      </c>
      <c r="D12" s="100">
        <v>115123.42910999998</v>
      </c>
      <c r="E12" s="100">
        <v>308864.29440999997</v>
      </c>
      <c r="F12" s="100">
        <v>303644.05481999996</v>
      </c>
      <c r="G12" s="22">
        <f t="shared" si="0"/>
        <v>-188520.62570999999</v>
      </c>
      <c r="H12" s="1"/>
      <c r="I12" s="123"/>
      <c r="J12" s="1"/>
    </row>
    <row r="13" spans="1:10" x14ac:dyDescent="0.25">
      <c r="A13" s="88">
        <v>22</v>
      </c>
      <c r="B13" s="100" t="s">
        <v>108</v>
      </c>
      <c r="C13" s="100">
        <v>87682.327660000039</v>
      </c>
      <c r="D13" s="100">
        <v>91164.616720000005</v>
      </c>
      <c r="E13" s="100">
        <v>37661.884610000001</v>
      </c>
      <c r="F13" s="100">
        <v>54030.490690000006</v>
      </c>
      <c r="G13" s="22">
        <f t="shared" si="0"/>
        <v>37134.126029999999</v>
      </c>
      <c r="H13" s="1"/>
      <c r="I13" s="123"/>
      <c r="J13" s="1"/>
    </row>
    <row r="14" spans="1:10" x14ac:dyDescent="0.25">
      <c r="A14" s="88">
        <v>6</v>
      </c>
      <c r="B14" s="100" t="s">
        <v>92</v>
      </c>
      <c r="C14" s="100">
        <v>85566.412280000004</v>
      </c>
      <c r="D14" s="100">
        <v>86864.259010000009</v>
      </c>
      <c r="E14" s="100">
        <v>17933.350189999997</v>
      </c>
      <c r="F14" s="100">
        <v>16542.6554</v>
      </c>
      <c r="G14" s="22">
        <f t="shared" si="0"/>
        <v>70321.603610000006</v>
      </c>
      <c r="H14" s="1"/>
      <c r="I14" s="123"/>
      <c r="J14" s="1"/>
    </row>
    <row r="15" spans="1:10" x14ac:dyDescent="0.25">
      <c r="A15" s="88">
        <v>21</v>
      </c>
      <c r="B15" s="100" t="s">
        <v>107</v>
      </c>
      <c r="C15" s="100">
        <v>70770.834579999995</v>
      </c>
      <c r="D15" s="100">
        <v>86401.101389999982</v>
      </c>
      <c r="E15" s="100">
        <v>18921.097759999997</v>
      </c>
      <c r="F15" s="100">
        <v>24577.60007</v>
      </c>
      <c r="G15" s="22">
        <f t="shared" si="0"/>
        <v>61823.501319999981</v>
      </c>
      <c r="H15" s="1"/>
      <c r="I15" s="123"/>
      <c r="J15" s="1"/>
    </row>
    <row r="16" spans="1:10" x14ac:dyDescent="0.25">
      <c r="A16" s="88">
        <v>12</v>
      </c>
      <c r="B16" s="100" t="s">
        <v>98</v>
      </c>
      <c r="C16" s="100">
        <v>57856.598339999997</v>
      </c>
      <c r="D16" s="100">
        <v>54579.877260000001</v>
      </c>
      <c r="E16" s="100">
        <v>113027.42558000001</v>
      </c>
      <c r="F16" s="100">
        <v>117342.01003</v>
      </c>
      <c r="G16" s="22">
        <f t="shared" si="0"/>
        <v>-62762.132770000004</v>
      </c>
      <c r="H16" s="1"/>
      <c r="I16" s="123"/>
      <c r="J16" s="1"/>
    </row>
    <row r="17" spans="1:10" x14ac:dyDescent="0.25">
      <c r="A17" s="88">
        <v>10</v>
      </c>
      <c r="B17" s="100" t="s">
        <v>96</v>
      </c>
      <c r="C17" s="100">
        <v>144212.67095</v>
      </c>
      <c r="D17" s="100">
        <v>48765.320610000002</v>
      </c>
      <c r="E17" s="100">
        <v>178430.24043000001</v>
      </c>
      <c r="F17" s="100">
        <v>306960.02048000001</v>
      </c>
      <c r="G17" s="22">
        <f t="shared" si="0"/>
        <v>-258194.69987000001</v>
      </c>
      <c r="H17" s="1"/>
      <c r="I17" s="123"/>
      <c r="J17" s="1"/>
    </row>
    <row r="18" spans="1:10" x14ac:dyDescent="0.25">
      <c r="A18" s="88">
        <v>19</v>
      </c>
      <c r="B18" s="100" t="s">
        <v>105</v>
      </c>
      <c r="C18" s="100">
        <v>26374.223429999998</v>
      </c>
      <c r="D18" s="100">
        <v>38471.718120000005</v>
      </c>
      <c r="E18" s="100">
        <v>36543.676699999996</v>
      </c>
      <c r="F18" s="100">
        <v>42338.484779999992</v>
      </c>
      <c r="G18" s="22">
        <f t="shared" si="0"/>
        <v>-3866.7666599999866</v>
      </c>
      <c r="H18" s="1"/>
      <c r="I18" s="123"/>
      <c r="J18" s="1"/>
    </row>
    <row r="19" spans="1:10" x14ac:dyDescent="0.25">
      <c r="A19" s="88">
        <v>4</v>
      </c>
      <c r="B19" s="100" t="s">
        <v>90</v>
      </c>
      <c r="C19" s="100">
        <v>41744.137980000007</v>
      </c>
      <c r="D19" s="100">
        <v>25928.595420000001</v>
      </c>
      <c r="E19" s="100">
        <v>35438.369659999997</v>
      </c>
      <c r="F19" s="100">
        <v>52363.207470000001</v>
      </c>
      <c r="G19" s="22">
        <f t="shared" si="0"/>
        <v>-26434.61205</v>
      </c>
      <c r="H19" s="1"/>
      <c r="I19" s="123"/>
      <c r="J19" s="1"/>
    </row>
    <row r="20" spans="1:10" x14ac:dyDescent="0.25">
      <c r="A20" s="88">
        <v>23</v>
      </c>
      <c r="B20" s="100" t="s">
        <v>109</v>
      </c>
      <c r="C20" s="100">
        <v>21742.880140000001</v>
      </c>
      <c r="D20" s="100">
        <v>22875.189850000002</v>
      </c>
      <c r="E20" s="100">
        <v>152103.62155000001</v>
      </c>
      <c r="F20" s="100">
        <v>129270.69565000002</v>
      </c>
      <c r="G20" s="22">
        <f t="shared" si="0"/>
        <v>-106395.50580000001</v>
      </c>
      <c r="H20" s="1"/>
      <c r="I20" s="123"/>
      <c r="J20" s="1"/>
    </row>
    <row r="21" spans="1:10" x14ac:dyDescent="0.25">
      <c r="A21" s="88">
        <v>11</v>
      </c>
      <c r="B21" s="100" t="s">
        <v>97</v>
      </c>
      <c r="C21" s="100">
        <v>18281.744159999998</v>
      </c>
      <c r="D21" s="100">
        <v>18781.865419999998</v>
      </c>
      <c r="E21" s="100">
        <v>3318.8638799999999</v>
      </c>
      <c r="F21" s="100">
        <v>4679.6748100000004</v>
      </c>
      <c r="G21" s="22">
        <f t="shared" si="0"/>
        <v>14102.190609999998</v>
      </c>
      <c r="H21" s="1"/>
      <c r="I21" s="123"/>
      <c r="J21" s="1"/>
    </row>
    <row r="22" spans="1:10" x14ac:dyDescent="0.25">
      <c r="A22" s="88">
        <v>24</v>
      </c>
      <c r="B22" s="100" t="s">
        <v>110</v>
      </c>
      <c r="C22" s="100">
        <v>12010.595140000003</v>
      </c>
      <c r="D22" s="100">
        <v>16237.29284</v>
      </c>
      <c r="E22" s="100">
        <v>34203.356690000008</v>
      </c>
      <c r="F22" s="100">
        <v>45203.738129999998</v>
      </c>
      <c r="G22" s="22">
        <f t="shared" si="0"/>
        <v>-28966.445289999996</v>
      </c>
      <c r="H22" s="1"/>
      <c r="I22" s="123"/>
      <c r="J22" s="1"/>
    </row>
    <row r="23" spans="1:10" x14ac:dyDescent="0.25">
      <c r="A23" s="88">
        <v>16</v>
      </c>
      <c r="B23" s="100" t="s">
        <v>102</v>
      </c>
      <c r="C23" s="100">
        <v>11249.423910000001</v>
      </c>
      <c r="D23" s="100">
        <v>13391.26807</v>
      </c>
      <c r="E23" s="100">
        <v>22994.07948</v>
      </c>
      <c r="F23" s="100">
        <v>37531.781409999996</v>
      </c>
      <c r="G23" s="22">
        <f t="shared" si="0"/>
        <v>-24140.513339999998</v>
      </c>
      <c r="H23" s="1"/>
      <c r="I23" s="123"/>
      <c r="J23" s="1"/>
    </row>
    <row r="24" spans="1:10" x14ac:dyDescent="0.25">
      <c r="A24" s="88">
        <v>1</v>
      </c>
      <c r="B24" s="100" t="s">
        <v>87</v>
      </c>
      <c r="C24" s="100">
        <v>13022.573920000001</v>
      </c>
      <c r="D24" s="100">
        <v>12887.210720000001</v>
      </c>
      <c r="E24" s="100">
        <v>19674.91013</v>
      </c>
      <c r="F24" s="100">
        <v>23665.334869999999</v>
      </c>
      <c r="G24" s="22">
        <f t="shared" si="0"/>
        <v>-10778.124149999998</v>
      </c>
      <c r="H24" s="1"/>
      <c r="I24" s="123"/>
      <c r="J24" s="1"/>
    </row>
    <row r="25" spans="1:10" x14ac:dyDescent="0.25">
      <c r="A25" s="88">
        <v>9</v>
      </c>
      <c r="B25" s="100" t="s">
        <v>95</v>
      </c>
      <c r="C25" s="100">
        <v>9060.7275999999983</v>
      </c>
      <c r="D25" s="100">
        <v>11986.63565</v>
      </c>
      <c r="E25" s="100">
        <v>13842.906889999998</v>
      </c>
      <c r="F25" s="100">
        <v>60977.442219999997</v>
      </c>
      <c r="G25" s="22">
        <f t="shared" si="0"/>
        <v>-48990.806570000001</v>
      </c>
      <c r="H25" s="1"/>
      <c r="I25" s="123"/>
      <c r="J25" s="1"/>
    </row>
    <row r="26" spans="1:10" x14ac:dyDescent="0.25">
      <c r="A26" s="88">
        <v>17</v>
      </c>
      <c r="B26" s="100" t="s">
        <v>103</v>
      </c>
      <c r="C26" s="100">
        <v>3839.2130899999997</v>
      </c>
      <c r="D26" s="100">
        <v>10660.828039999999</v>
      </c>
      <c r="E26" s="100">
        <v>62939.630299999997</v>
      </c>
      <c r="F26" s="100">
        <v>144544.87003999995</v>
      </c>
      <c r="G26" s="22">
        <f t="shared" si="0"/>
        <v>-133884.04199999996</v>
      </c>
      <c r="H26" s="1"/>
      <c r="I26" s="123"/>
      <c r="J26" s="1"/>
    </row>
    <row r="27" spans="1:10" x14ac:dyDescent="0.25">
      <c r="A27" s="88">
        <v>18</v>
      </c>
      <c r="B27" s="100" t="s">
        <v>104</v>
      </c>
      <c r="C27" s="100">
        <v>8961.090979999999</v>
      </c>
      <c r="D27" s="100">
        <v>7351.5001000000002</v>
      </c>
      <c r="E27" s="100">
        <v>10771.185049999998</v>
      </c>
      <c r="F27" s="100">
        <v>13045.14143</v>
      </c>
      <c r="G27" s="22">
        <f t="shared" si="0"/>
        <v>-5693.6413299999995</v>
      </c>
      <c r="H27" s="1"/>
      <c r="I27" s="123"/>
      <c r="J27" s="1"/>
    </row>
    <row r="28" spans="1:10" x14ac:dyDescent="0.25">
      <c r="A28" s="88">
        <v>5</v>
      </c>
      <c r="B28" s="100" t="s">
        <v>91</v>
      </c>
      <c r="C28" s="100">
        <v>5726.9144900000001</v>
      </c>
      <c r="D28" s="100">
        <v>6740.7702199999994</v>
      </c>
      <c r="E28" s="100">
        <v>6119.7566799999995</v>
      </c>
      <c r="F28" s="100">
        <v>6560.3094499999997</v>
      </c>
      <c r="G28" s="22">
        <f t="shared" si="0"/>
        <v>180.46076999999968</v>
      </c>
      <c r="H28" s="1"/>
      <c r="I28" s="123"/>
      <c r="J28" s="1"/>
    </row>
    <row r="29" spans="1:10" x14ac:dyDescent="0.25">
      <c r="A29" s="88">
        <v>13</v>
      </c>
      <c r="B29" s="100" t="s">
        <v>99</v>
      </c>
      <c r="C29" s="100">
        <v>4552.7155000000002</v>
      </c>
      <c r="D29" s="100">
        <v>2010.1216100000004</v>
      </c>
      <c r="E29" s="100">
        <v>6735.4097599999996</v>
      </c>
      <c r="F29" s="100">
        <v>5677.5777400000006</v>
      </c>
      <c r="G29" s="22">
        <f t="shared" si="0"/>
        <v>-3667.4561300000005</v>
      </c>
      <c r="H29" s="1"/>
      <c r="I29" s="123"/>
      <c r="J29" s="1"/>
    </row>
    <row r="30" spans="1:10" x14ac:dyDescent="0.25">
      <c r="A30" s="88">
        <v>14</v>
      </c>
      <c r="B30" s="100" t="s">
        <v>100</v>
      </c>
      <c r="C30" s="100">
        <v>1663.3421600000001</v>
      </c>
      <c r="D30" s="100">
        <v>949.86527000000001</v>
      </c>
      <c r="E30" s="100">
        <v>3157.7054300000004</v>
      </c>
      <c r="F30" s="100">
        <v>2166.6263100000001</v>
      </c>
      <c r="G30" s="22">
        <f t="shared" si="0"/>
        <v>-1216.7610400000001</v>
      </c>
      <c r="H30" s="1"/>
      <c r="I30" s="123"/>
      <c r="J30" s="1"/>
    </row>
    <row r="31" spans="1:10" x14ac:dyDescent="0.25">
      <c r="A31" s="23"/>
      <c r="B31" s="24" t="s">
        <v>47</v>
      </c>
      <c r="C31" s="102">
        <f>'Export-Import Provincias'!F16</f>
        <v>5448953.3448599977</v>
      </c>
      <c r="D31" s="102">
        <f>'Export-Import Provincias'!H16</f>
        <v>5458676.6630899999</v>
      </c>
      <c r="E31" s="102">
        <f>'Export-Import Provincias'!F52</f>
        <v>1960205.05324</v>
      </c>
      <c r="F31" s="102">
        <f>'Export-Import Provincias'!H52</f>
        <v>2465648.9541399996</v>
      </c>
      <c r="G31" s="26">
        <f t="shared" ref="G31:G32" si="1">D31-F31</f>
        <v>2993027.7089500003</v>
      </c>
    </row>
    <row r="32" spans="1:10" ht="15.75" thickBot="1" x14ac:dyDescent="0.3">
      <c r="A32" s="27"/>
      <c r="B32" s="28" t="s">
        <v>48</v>
      </c>
      <c r="C32" s="101">
        <v>14113072.149530001</v>
      </c>
      <c r="D32" s="101">
        <v>13439318.83698</v>
      </c>
      <c r="E32" s="101">
        <v>14251560.304730006</v>
      </c>
      <c r="F32" s="101">
        <v>13840325.020999998</v>
      </c>
      <c r="G32" s="29">
        <f t="shared" si="1"/>
        <v>-401006.18401999772</v>
      </c>
    </row>
    <row r="33" spans="1:7" x14ac:dyDescent="0.25">
      <c r="A33" s="3" t="s">
        <v>38</v>
      </c>
      <c r="B33" s="3"/>
    </row>
    <row r="34" spans="1:7" x14ac:dyDescent="0.25">
      <c r="A34" s="90" t="s">
        <v>166</v>
      </c>
      <c r="B34" s="3"/>
    </row>
    <row r="35" spans="1:7" x14ac:dyDescent="0.25">
      <c r="A35" t="s">
        <v>49</v>
      </c>
    </row>
    <row r="36" spans="1:7" x14ac:dyDescent="0.25">
      <c r="A36" s="143" t="s">
        <v>50</v>
      </c>
      <c r="B36" s="143"/>
      <c r="C36" s="143"/>
      <c r="D36" s="143"/>
      <c r="E36" s="143"/>
      <c r="F36" s="143"/>
      <c r="G36" s="143"/>
    </row>
    <row r="37" spans="1:7" x14ac:dyDescent="0.25">
      <c r="A37" s="143"/>
      <c r="B37" s="143"/>
      <c r="C37" s="143"/>
      <c r="D37" s="143"/>
      <c r="E37" s="143"/>
      <c r="F37" s="143"/>
      <c r="G37" s="143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90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Normal="100" zoomScaleSheetLayoutView="40" zoomScalePageLayoutView="85" workbookViewId="0">
      <selection activeCell="O55" sqref="O55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1.285156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4" ht="15.75" x14ac:dyDescent="0.25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4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4" ht="30.75" customHeight="1" x14ac:dyDescent="0.25">
      <c r="A3" s="155" t="s">
        <v>183</v>
      </c>
      <c r="B3" s="155"/>
      <c r="C3" s="155"/>
      <c r="D3" s="155"/>
      <c r="E3" s="155"/>
      <c r="F3" s="155"/>
      <c r="H3" s="90"/>
      <c r="I3" s="156" t="s">
        <v>184</v>
      </c>
      <c r="J3" s="156"/>
      <c r="K3" s="156"/>
      <c r="L3" s="156"/>
      <c r="M3" s="156"/>
      <c r="N3" s="156"/>
    </row>
    <row r="4" spans="1:14" ht="7.9" customHeight="1" thickBot="1" x14ac:dyDescent="0.3">
      <c r="A4" s="90"/>
      <c r="B4" s="3"/>
      <c r="C4" s="90"/>
      <c r="F4" s="90"/>
      <c r="H4" s="90"/>
      <c r="I4" t="s">
        <v>145</v>
      </c>
    </row>
    <row r="5" spans="1:14" ht="22.9" customHeight="1" thickBot="1" x14ac:dyDescent="0.3">
      <c r="A5" s="90"/>
      <c r="B5" s="149" t="s">
        <v>111</v>
      </c>
      <c r="C5" s="150"/>
      <c r="D5" s="150"/>
      <c r="E5" s="150"/>
      <c r="F5" s="151"/>
      <c r="J5" s="152" t="s">
        <v>127</v>
      </c>
      <c r="K5" s="153"/>
      <c r="L5" s="153"/>
      <c r="M5" s="153"/>
      <c r="N5" s="154"/>
    </row>
    <row r="6" spans="1:14" ht="93.75" customHeight="1" x14ac:dyDescent="0.25">
      <c r="A6" s="40" t="s">
        <v>112</v>
      </c>
      <c r="B6" s="99" t="s">
        <v>53</v>
      </c>
      <c r="C6" s="19" t="s">
        <v>185</v>
      </c>
      <c r="D6" s="19" t="s">
        <v>186</v>
      </c>
      <c r="E6" s="91" t="s">
        <v>155</v>
      </c>
      <c r="F6" s="20" t="s">
        <v>140</v>
      </c>
      <c r="I6" s="57" t="s">
        <v>112</v>
      </c>
      <c r="J6" s="58" t="s">
        <v>53</v>
      </c>
      <c r="K6" s="59" t="s">
        <v>187</v>
      </c>
      <c r="L6" s="59" t="s">
        <v>188</v>
      </c>
      <c r="M6" s="59" t="s">
        <v>155</v>
      </c>
      <c r="N6" s="60" t="s">
        <v>54</v>
      </c>
    </row>
    <row r="7" spans="1:14" ht="38.25" x14ac:dyDescent="0.25">
      <c r="A7" s="61">
        <v>1</v>
      </c>
      <c r="B7" s="66" t="s">
        <v>115</v>
      </c>
      <c r="C7" s="100">
        <v>591105.82719999983</v>
      </c>
      <c r="D7" s="92">
        <v>507464.2420400001</v>
      </c>
      <c r="E7" s="96">
        <f t="shared" ref="E7:E26" si="0">(C7/D7)-1</f>
        <v>0.16482261848393809</v>
      </c>
      <c r="F7" s="31">
        <f t="shared" ref="F7:F26" si="1">C7/$C$30</f>
        <v>0.10828738606133008</v>
      </c>
      <c r="I7" s="61">
        <v>1</v>
      </c>
      <c r="J7" s="66" t="s">
        <v>115</v>
      </c>
      <c r="K7" s="100">
        <v>254510.42466600001</v>
      </c>
      <c r="L7" s="92">
        <v>312767.08091800002</v>
      </c>
      <c r="M7" s="96">
        <f t="shared" ref="M7:M26" si="2">(K7/L7)-1</f>
        <v>-0.18626210942983956</v>
      </c>
      <c r="N7" s="31">
        <f t="shared" ref="N7:N26" si="3">K7/$K$30</f>
        <v>0.10353346343845957</v>
      </c>
    </row>
    <row r="8" spans="1:14" ht="25.5" x14ac:dyDescent="0.25">
      <c r="A8" s="61">
        <v>2</v>
      </c>
      <c r="B8" s="66" t="s">
        <v>146</v>
      </c>
      <c r="C8" s="100">
        <v>527473.71476</v>
      </c>
      <c r="D8" s="92">
        <v>578370.74898999999</v>
      </c>
      <c r="E8" s="96">
        <f t="shared" si="0"/>
        <v>-8.8000705981207905E-2</v>
      </c>
      <c r="F8" s="31">
        <f t="shared" si="1"/>
        <v>9.6630327699500029E-2</v>
      </c>
      <c r="I8" s="61">
        <v>2</v>
      </c>
      <c r="J8" s="66" t="s">
        <v>117</v>
      </c>
      <c r="K8" s="100">
        <v>238936.68243399999</v>
      </c>
      <c r="L8" s="92">
        <v>252558.84194799999</v>
      </c>
      <c r="M8" s="96">
        <f t="shared" si="2"/>
        <v>-5.3936577349387393E-2</v>
      </c>
      <c r="N8" s="31">
        <f t="shared" si="3"/>
        <v>9.719814937777714E-2</v>
      </c>
    </row>
    <row r="9" spans="1:14" ht="25.5" x14ac:dyDescent="0.25">
      <c r="A9" s="61">
        <v>3</v>
      </c>
      <c r="B9" s="66" t="s">
        <v>118</v>
      </c>
      <c r="C9" s="100">
        <v>467452.73943000007</v>
      </c>
      <c r="D9" s="92">
        <v>478911.5008000001</v>
      </c>
      <c r="E9" s="96">
        <f t="shared" si="0"/>
        <v>-2.3926678208518015E-2</v>
      </c>
      <c r="F9" s="31">
        <f t="shared" si="1"/>
        <v>8.5634810097982336E-2</v>
      </c>
      <c r="I9" s="61">
        <v>3</v>
      </c>
      <c r="J9" s="66" t="s">
        <v>116</v>
      </c>
      <c r="K9" s="100">
        <v>216209.676336</v>
      </c>
      <c r="L9" s="92">
        <v>230714.809155</v>
      </c>
      <c r="M9" s="96">
        <f t="shared" si="2"/>
        <v>-6.2870402086998567E-2</v>
      </c>
      <c r="N9" s="31">
        <f t="shared" si="3"/>
        <v>8.795292628720694E-2</v>
      </c>
    </row>
    <row r="10" spans="1:14" ht="25.5" x14ac:dyDescent="0.25">
      <c r="A10" s="61">
        <v>4</v>
      </c>
      <c r="B10" s="66" t="s">
        <v>116</v>
      </c>
      <c r="C10" s="100">
        <v>450630.54677999998</v>
      </c>
      <c r="D10" s="92">
        <v>438127.32178999996</v>
      </c>
      <c r="E10" s="96">
        <f t="shared" si="0"/>
        <v>2.853788012789793E-2</v>
      </c>
      <c r="F10" s="31">
        <f t="shared" si="1"/>
        <v>8.2553075514993218E-2</v>
      </c>
      <c r="I10" s="61">
        <v>4</v>
      </c>
      <c r="J10" s="66" t="s">
        <v>118</v>
      </c>
      <c r="K10" s="100">
        <v>164165.259288</v>
      </c>
      <c r="L10" s="92">
        <v>180389.401766</v>
      </c>
      <c r="M10" s="96">
        <f t="shared" si="2"/>
        <v>-8.9939554758576401E-2</v>
      </c>
      <c r="N10" s="31">
        <f t="shared" si="3"/>
        <v>6.6781539077090529E-2</v>
      </c>
    </row>
    <row r="11" spans="1:14" ht="25.5" x14ac:dyDescent="0.25">
      <c r="A11" s="61">
        <v>5</v>
      </c>
      <c r="B11" s="66" t="s">
        <v>117</v>
      </c>
      <c r="C11" s="100">
        <v>407085.50401999993</v>
      </c>
      <c r="D11" s="92">
        <v>343699.68118999997</v>
      </c>
      <c r="E11" s="96">
        <f t="shared" si="0"/>
        <v>0.18442211703699485</v>
      </c>
      <c r="F11" s="31">
        <f t="shared" si="1"/>
        <v>7.4575859525183988E-2</v>
      </c>
      <c r="I11" s="61">
        <v>5</v>
      </c>
      <c r="J11" s="66" t="s">
        <v>122</v>
      </c>
      <c r="K11" s="100">
        <v>138382.494026</v>
      </c>
      <c r="L11" s="92">
        <v>134434.50134399999</v>
      </c>
      <c r="M11" s="96">
        <f t="shared" si="2"/>
        <v>2.9367406748492586E-2</v>
      </c>
      <c r="N11" s="31">
        <f t="shared" si="3"/>
        <v>5.6293249695236122E-2</v>
      </c>
    </row>
    <row r="12" spans="1:14" ht="38.25" x14ac:dyDescent="0.25">
      <c r="A12" s="61">
        <v>6</v>
      </c>
      <c r="B12" s="69" t="s">
        <v>119</v>
      </c>
      <c r="C12" s="100">
        <v>245494.18994000001</v>
      </c>
      <c r="D12" s="92">
        <v>260405.48237000001</v>
      </c>
      <c r="E12" s="96">
        <f t="shared" si="0"/>
        <v>-5.7261822194715317E-2</v>
      </c>
      <c r="F12" s="31">
        <f t="shared" si="1"/>
        <v>4.4973205978650656E-2</v>
      </c>
      <c r="I12" s="61">
        <v>6</v>
      </c>
      <c r="J12" s="69" t="s">
        <v>146</v>
      </c>
      <c r="K12" s="100">
        <v>100680.60565899999</v>
      </c>
      <c r="L12" s="92">
        <v>158917.12601800001</v>
      </c>
      <c r="M12" s="96">
        <f t="shared" si="2"/>
        <v>-0.36645842910853899</v>
      </c>
      <c r="N12" s="31">
        <f t="shared" si="3"/>
        <v>4.0956325536124716E-2</v>
      </c>
    </row>
    <row r="13" spans="1:14" ht="38.25" x14ac:dyDescent="0.25">
      <c r="A13" s="61">
        <v>7</v>
      </c>
      <c r="B13" s="66" t="s">
        <v>120</v>
      </c>
      <c r="C13" s="100">
        <v>200420.82890999998</v>
      </c>
      <c r="D13" s="92">
        <v>213569.84694000002</v>
      </c>
      <c r="E13" s="96">
        <f t="shared" si="0"/>
        <v>-6.1567764449885543E-2</v>
      </c>
      <c r="F13" s="31">
        <f t="shared" si="1"/>
        <v>3.6716010359285046E-2</v>
      </c>
      <c r="I13" s="61">
        <v>7</v>
      </c>
      <c r="J13" s="66" t="s">
        <v>134</v>
      </c>
      <c r="K13" s="100">
        <v>79829.185020000004</v>
      </c>
      <c r="L13" s="92">
        <v>93163.453609000004</v>
      </c>
      <c r="M13" s="96">
        <f t="shared" si="2"/>
        <v>-0.14312767584768726</v>
      </c>
      <c r="N13" s="31">
        <f t="shared" si="3"/>
        <v>3.2474080460305456E-2</v>
      </c>
    </row>
    <row r="14" spans="1:14" ht="31.5" customHeight="1" x14ac:dyDescent="0.25">
      <c r="A14" s="61">
        <v>8</v>
      </c>
      <c r="B14" s="66" t="s">
        <v>122</v>
      </c>
      <c r="C14" s="100">
        <v>164871.10107999999</v>
      </c>
      <c r="D14" s="92">
        <v>191895.67697</v>
      </c>
      <c r="E14" s="96">
        <f t="shared" si="0"/>
        <v>-0.14082951902155094</v>
      </c>
      <c r="F14" s="31">
        <f t="shared" si="1"/>
        <v>3.0203492761315377E-2</v>
      </c>
      <c r="I14" s="61">
        <v>8</v>
      </c>
      <c r="J14" s="66" t="s">
        <v>123</v>
      </c>
      <c r="K14" s="100">
        <v>70597.092718999993</v>
      </c>
      <c r="L14" s="92">
        <v>110653.71928999999</v>
      </c>
      <c r="M14" s="96">
        <f t="shared" si="2"/>
        <v>-0.36199982095513716</v>
      </c>
      <c r="N14" s="31">
        <f t="shared" si="3"/>
        <v>2.8718515272905264E-2</v>
      </c>
    </row>
    <row r="15" spans="1:14" ht="38.25" x14ac:dyDescent="0.25">
      <c r="A15" s="61">
        <v>9</v>
      </c>
      <c r="B15" s="66" t="s">
        <v>134</v>
      </c>
      <c r="C15" s="100">
        <v>153723.23294999998</v>
      </c>
      <c r="D15" s="92">
        <v>151766.52048000001</v>
      </c>
      <c r="E15" s="96">
        <f t="shared" si="0"/>
        <v>1.289291250673319E-2</v>
      </c>
      <c r="F15" s="31">
        <f t="shared" si="1"/>
        <v>2.8161263697744222E-2</v>
      </c>
      <c r="I15" s="61">
        <v>9</v>
      </c>
      <c r="J15" s="66" t="s">
        <v>124</v>
      </c>
      <c r="K15" s="100">
        <v>58874.908515000003</v>
      </c>
      <c r="L15" s="92">
        <v>56766.840871</v>
      </c>
      <c r="M15" s="96">
        <f t="shared" si="2"/>
        <v>3.713554623887716E-2</v>
      </c>
      <c r="N15" s="31">
        <f t="shared" si="3"/>
        <v>2.394999417481505E-2</v>
      </c>
    </row>
    <row r="16" spans="1:14" ht="59.25" customHeight="1" x14ac:dyDescent="0.25">
      <c r="A16" s="61">
        <v>10</v>
      </c>
      <c r="B16" s="66" t="s">
        <v>121</v>
      </c>
      <c r="C16" s="100">
        <v>141824.73585999999</v>
      </c>
      <c r="D16" s="92">
        <v>164875.33237999998</v>
      </c>
      <c r="E16" s="96">
        <f t="shared" si="0"/>
        <v>-0.13980621714152863</v>
      </c>
      <c r="F16" s="31">
        <f t="shared" si="1"/>
        <v>2.5981523474174248E-2</v>
      </c>
      <c r="I16" s="61">
        <v>10</v>
      </c>
      <c r="J16" s="66" t="s">
        <v>119</v>
      </c>
      <c r="K16" s="100">
        <v>50955.607833000002</v>
      </c>
      <c r="L16" s="92">
        <v>78461.376120000001</v>
      </c>
      <c r="M16" s="96">
        <f t="shared" si="2"/>
        <v>-0.35056443880021004</v>
      </c>
      <c r="N16" s="31">
        <f t="shared" si="3"/>
        <v>2.0728465513684548E-2</v>
      </c>
    </row>
    <row r="17" spans="1:14" ht="25.5" x14ac:dyDescent="0.25">
      <c r="A17" s="61">
        <v>11</v>
      </c>
      <c r="B17" s="69" t="s">
        <v>124</v>
      </c>
      <c r="C17" s="100">
        <v>82108.761629999979</v>
      </c>
      <c r="D17" s="92">
        <v>72109.013240000015</v>
      </c>
      <c r="E17" s="96">
        <f t="shared" si="0"/>
        <v>0.13867542961263202</v>
      </c>
      <c r="F17" s="31">
        <f t="shared" si="1"/>
        <v>1.5041880422263475E-2</v>
      </c>
      <c r="I17" s="61">
        <v>11</v>
      </c>
      <c r="J17" s="69" t="s">
        <v>121</v>
      </c>
      <c r="K17" s="100">
        <v>40302.545174999999</v>
      </c>
      <c r="L17" s="92">
        <v>58150.451085000001</v>
      </c>
      <c r="M17" s="96">
        <f t="shared" si="2"/>
        <v>-0.30692635357052112</v>
      </c>
      <c r="N17" s="31">
        <f t="shared" si="3"/>
        <v>1.6394857274819333E-2</v>
      </c>
    </row>
    <row r="18" spans="1:14" ht="104.25" customHeight="1" x14ac:dyDescent="0.25">
      <c r="A18" s="61">
        <v>12</v>
      </c>
      <c r="B18" s="66" t="s">
        <v>148</v>
      </c>
      <c r="C18" s="100">
        <v>77948.386740000002</v>
      </c>
      <c r="D18" s="92">
        <v>72556.275519999996</v>
      </c>
      <c r="E18" s="96">
        <f t="shared" si="0"/>
        <v>7.4316262533537625E-2</v>
      </c>
      <c r="F18" s="31">
        <f t="shared" si="1"/>
        <v>1.4279722275375743E-2</v>
      </c>
      <c r="I18" s="61">
        <v>12</v>
      </c>
      <c r="J18" s="66" t="s">
        <v>144</v>
      </c>
      <c r="K18" s="100">
        <v>36228.719940000003</v>
      </c>
      <c r="L18" s="92">
        <v>38430.570939999998</v>
      </c>
      <c r="M18" s="96">
        <f t="shared" si="2"/>
        <v>-5.7294256789409914E-2</v>
      </c>
      <c r="N18" s="31">
        <f t="shared" si="3"/>
        <v>1.4737647215246903E-2</v>
      </c>
    </row>
    <row r="19" spans="1:14" ht="25.5" x14ac:dyDescent="0.25">
      <c r="A19" s="61">
        <v>13</v>
      </c>
      <c r="B19" s="69" t="s">
        <v>170</v>
      </c>
      <c r="C19" s="100">
        <v>66681.770329999985</v>
      </c>
      <c r="D19" s="92">
        <v>65484.307409999994</v>
      </c>
      <c r="E19" s="96">
        <f t="shared" si="0"/>
        <v>1.8286257690756758E-2</v>
      </c>
      <c r="F19" s="31">
        <f t="shared" si="1"/>
        <v>1.2215739170059827E-2</v>
      </c>
      <c r="I19" s="61">
        <v>13</v>
      </c>
      <c r="J19" s="69" t="s">
        <v>171</v>
      </c>
      <c r="K19" s="100">
        <v>34771.353629999998</v>
      </c>
      <c r="L19" s="92">
        <v>25257.482410000001</v>
      </c>
      <c r="M19" s="96">
        <f t="shared" si="2"/>
        <v>0.37667535764503768</v>
      </c>
      <c r="N19" s="31">
        <f t="shared" si="3"/>
        <v>1.4144798487062822E-2</v>
      </c>
    </row>
    <row r="20" spans="1:14" ht="25.5" x14ac:dyDescent="0.25">
      <c r="A20" s="61">
        <v>14</v>
      </c>
      <c r="B20" s="66" t="s">
        <v>193</v>
      </c>
      <c r="C20" s="100">
        <v>66325.063580000002</v>
      </c>
      <c r="D20" s="92">
        <v>80292.293549999988</v>
      </c>
      <c r="E20" s="96">
        <f t="shared" si="0"/>
        <v>-0.17395480129487451</v>
      </c>
      <c r="F20" s="31">
        <f t="shared" si="1"/>
        <v>1.21503924254153E-2</v>
      </c>
      <c r="I20" s="61">
        <v>14</v>
      </c>
      <c r="J20" s="66" t="s">
        <v>163</v>
      </c>
      <c r="K20" s="100">
        <v>33356.301520000001</v>
      </c>
      <c r="L20" s="92">
        <v>37933.678959999997</v>
      </c>
      <c r="M20" s="96">
        <f t="shared" si="2"/>
        <v>-0.12066790159812113</v>
      </c>
      <c r="N20" s="31">
        <f t="shared" si="3"/>
        <v>1.3569162946450048E-2</v>
      </c>
    </row>
    <row r="21" spans="1:14" ht="92.25" customHeight="1" x14ac:dyDescent="0.25">
      <c r="A21" s="61">
        <v>15</v>
      </c>
      <c r="B21" s="66" t="s">
        <v>137</v>
      </c>
      <c r="C21" s="100">
        <v>59381.560909999993</v>
      </c>
      <c r="D21" s="92">
        <v>48171.096559999998</v>
      </c>
      <c r="E21" s="96">
        <f t="shared" si="0"/>
        <v>0.23272180105006934</v>
      </c>
      <c r="F21" s="31">
        <f t="shared" si="1"/>
        <v>1.0878380342899042E-2</v>
      </c>
      <c r="I21" s="61">
        <v>15</v>
      </c>
      <c r="J21" s="66" t="s">
        <v>147</v>
      </c>
      <c r="K21" s="100">
        <v>28446.162066000001</v>
      </c>
      <c r="L21" s="92">
        <v>24161.798009999999</v>
      </c>
      <c r="M21" s="96">
        <f t="shared" si="2"/>
        <v>0.17731975303438952</v>
      </c>
      <c r="N21" s="31">
        <f t="shared" si="3"/>
        <v>1.1571744788409628E-2</v>
      </c>
    </row>
    <row r="22" spans="1:14" ht="38.25" x14ac:dyDescent="0.25">
      <c r="A22" s="61">
        <v>16</v>
      </c>
      <c r="B22" s="69" t="s">
        <v>123</v>
      </c>
      <c r="C22" s="100">
        <v>59214.911690000015</v>
      </c>
      <c r="D22" s="92">
        <v>75837.63781</v>
      </c>
      <c r="E22" s="96">
        <f t="shared" si="0"/>
        <v>-0.21918834235905094</v>
      </c>
      <c r="F22" s="31">
        <f t="shared" si="1"/>
        <v>1.0847851108382036E-2</v>
      </c>
      <c r="I22" s="61">
        <v>16</v>
      </c>
      <c r="J22" s="69" t="s">
        <v>164</v>
      </c>
      <c r="K22" s="100">
        <v>25870.23215</v>
      </c>
      <c r="L22" s="92">
        <v>27822.457640000001</v>
      </c>
      <c r="M22" s="96">
        <f t="shared" si="2"/>
        <v>-7.0167255361126335E-2</v>
      </c>
      <c r="N22" s="31">
        <f t="shared" si="3"/>
        <v>1.0523870438554567E-2</v>
      </c>
    </row>
    <row r="23" spans="1:14" ht="54.75" customHeight="1" x14ac:dyDescent="0.25">
      <c r="A23" s="61">
        <v>17</v>
      </c>
      <c r="B23" s="66" t="s">
        <v>147</v>
      </c>
      <c r="C23" s="100">
        <v>51867.345070000003</v>
      </c>
      <c r="D23" s="92">
        <v>47349.073459999992</v>
      </c>
      <c r="E23" s="96">
        <f t="shared" si="0"/>
        <v>9.5424710133282797E-2</v>
      </c>
      <c r="F23" s="31">
        <f t="shared" si="1"/>
        <v>9.501816698672054E-3</v>
      </c>
      <c r="I23" s="61">
        <v>17</v>
      </c>
      <c r="J23" s="66" t="s">
        <v>120</v>
      </c>
      <c r="K23" s="100">
        <v>23621.806114999999</v>
      </c>
      <c r="L23" s="92">
        <v>25781.027351000001</v>
      </c>
      <c r="M23" s="96">
        <f t="shared" si="2"/>
        <v>-8.3752334870249023E-2</v>
      </c>
      <c r="N23" s="31">
        <f t="shared" si="3"/>
        <v>9.6092228951612235E-3</v>
      </c>
    </row>
    <row r="24" spans="1:14" ht="89.25" x14ac:dyDescent="0.25">
      <c r="A24" s="61">
        <v>18</v>
      </c>
      <c r="B24" s="66" t="s">
        <v>152</v>
      </c>
      <c r="C24" s="100">
        <v>48550.660459999992</v>
      </c>
      <c r="D24" s="92">
        <v>43090.667350000011</v>
      </c>
      <c r="E24" s="96">
        <f t="shared" si="0"/>
        <v>0.1267094117074512</v>
      </c>
      <c r="F24" s="31">
        <f t="shared" si="1"/>
        <v>8.8942180415787549E-3</v>
      </c>
      <c r="I24" s="61">
        <v>18</v>
      </c>
      <c r="J24" s="66" t="s">
        <v>148</v>
      </c>
      <c r="K24" s="100">
        <v>23077.810434999999</v>
      </c>
      <c r="L24" s="92">
        <v>32834.920714</v>
      </c>
      <c r="M24" s="96">
        <f t="shared" si="2"/>
        <v>-0.2971565049292112</v>
      </c>
      <c r="N24" s="31">
        <f t="shared" si="3"/>
        <v>9.3879283964393261E-3</v>
      </c>
    </row>
    <row r="25" spans="1:14" ht="36.75" customHeight="1" x14ac:dyDescent="0.25">
      <c r="A25" s="61">
        <v>19</v>
      </c>
      <c r="B25" s="66" t="s">
        <v>144</v>
      </c>
      <c r="C25" s="100">
        <v>47516.173769999994</v>
      </c>
      <c r="D25" s="92">
        <v>44947.21693000001</v>
      </c>
      <c r="E25" s="96">
        <f t="shared" si="0"/>
        <v>5.7154970106399139E-2</v>
      </c>
      <c r="F25" s="31">
        <f t="shared" si="1"/>
        <v>8.7047056828426349E-3</v>
      </c>
      <c r="I25" s="61">
        <v>19</v>
      </c>
      <c r="J25" s="66" t="s">
        <v>195</v>
      </c>
      <c r="K25" s="100">
        <v>20482.36551</v>
      </c>
      <c r="L25" s="92">
        <v>15588.139123999999</v>
      </c>
      <c r="M25" s="96">
        <f t="shared" si="2"/>
        <v>0.31397117687156717</v>
      </c>
      <c r="N25" s="31">
        <f t="shared" si="3"/>
        <v>8.3321154465310285E-3</v>
      </c>
    </row>
    <row r="26" spans="1:14" ht="38.25" x14ac:dyDescent="0.25">
      <c r="A26" s="61">
        <v>20</v>
      </c>
      <c r="B26" s="69" t="s">
        <v>194</v>
      </c>
      <c r="C26" s="100">
        <v>45327.030719999995</v>
      </c>
      <c r="D26" s="92">
        <v>32916.179029999999</v>
      </c>
      <c r="E26" s="96">
        <f t="shared" si="0"/>
        <v>0.3770441179909938</v>
      </c>
      <c r="F26" s="31">
        <f t="shared" si="1"/>
        <v>8.3036665326760104E-3</v>
      </c>
      <c r="I26" s="61">
        <v>20</v>
      </c>
      <c r="J26" s="69" t="s">
        <v>142</v>
      </c>
      <c r="K26" s="100">
        <v>20137.952237000001</v>
      </c>
      <c r="L26" s="92">
        <v>26113.973856000001</v>
      </c>
      <c r="M26" s="96">
        <f t="shared" si="2"/>
        <v>-0.22884382330906472</v>
      </c>
      <c r="N26" s="31">
        <f t="shared" si="3"/>
        <v>8.1920099909110443E-3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135</v>
      </c>
      <c r="C28" s="103">
        <f>SUM(C7:C26)</f>
        <v>3955004.0858300002</v>
      </c>
      <c r="D28" s="93">
        <f>SUM(D7:D27)</f>
        <v>3911840.1148100011</v>
      </c>
      <c r="E28" s="96">
        <f t="shared" ref="E28:E31" si="4">(C28/D28)-1</f>
        <v>1.1034185895426152E-2</v>
      </c>
      <c r="F28" s="37">
        <f>C28/$C$30</f>
        <v>0.72453532787032415</v>
      </c>
      <c r="I28" s="62"/>
      <c r="J28" s="33" t="s">
        <v>135</v>
      </c>
      <c r="K28" s="103">
        <f>SUM(K7:K26)</f>
        <v>1659437.1852740003</v>
      </c>
      <c r="L28" s="93">
        <f>SUM(L7:L26)</f>
        <v>1920901.6511289999</v>
      </c>
      <c r="M28" s="96">
        <f t="shared" ref="M28" si="5">(K28/L28)-1</f>
        <v>-0.13611548811014096</v>
      </c>
      <c r="N28" s="37">
        <f>K28/$K$30</f>
        <v>0.67505006671319134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113</v>
      </c>
      <c r="B30" s="105"/>
      <c r="C30" s="102">
        <f>'Ranking capítulos'!D31</f>
        <v>5458676.6630899999</v>
      </c>
      <c r="D30" s="94">
        <f>'Ranking capítulos'!C31</f>
        <v>5448953.3448599977</v>
      </c>
      <c r="E30" s="97">
        <f t="shared" si="4"/>
        <v>1.7844377836662151E-3</v>
      </c>
      <c r="F30" s="35">
        <f>C30/$C$30</f>
        <v>1</v>
      </c>
      <c r="I30" s="104" t="s">
        <v>113</v>
      </c>
      <c r="J30" s="105"/>
      <c r="K30" s="102">
        <f>'Export-Import Provincias'!I16</f>
        <v>2458243.1246230002</v>
      </c>
      <c r="L30" s="94">
        <f>'Export-Import Provincias'!G16</f>
        <v>2999402.5948979999</v>
      </c>
      <c r="M30" s="97">
        <f>(K30/L30)-1</f>
        <v>-0.18042241851611218</v>
      </c>
      <c r="N30" s="35">
        <f>K30/K30</f>
        <v>1</v>
      </c>
    </row>
    <row r="31" spans="1:14" ht="15.75" thickBot="1" x14ac:dyDescent="0.3">
      <c r="A31" s="106" t="s">
        <v>114</v>
      </c>
      <c r="B31" s="107"/>
      <c r="C31" s="101">
        <f>'Ranking capítulos'!D32</f>
        <v>13439318.83698</v>
      </c>
      <c r="D31" s="95">
        <f>'Ranking capítulos'!C32</f>
        <v>14113072.149530001</v>
      </c>
      <c r="E31" s="98">
        <f t="shared" si="4"/>
        <v>-4.773966330020063E-2</v>
      </c>
      <c r="F31" s="10">
        <f>C30/C31</f>
        <v>0.4061721229553506</v>
      </c>
      <c r="I31" s="106" t="s">
        <v>114</v>
      </c>
      <c r="J31" s="107"/>
      <c r="K31" s="101">
        <v>11492132.292892</v>
      </c>
      <c r="L31" s="95">
        <v>12358799.536637001</v>
      </c>
      <c r="M31" s="98">
        <f>(K31/L31)-1</f>
        <v>-7.0125519972697337E-2</v>
      </c>
      <c r="N31" s="10">
        <f>K30/K31</f>
        <v>0.21390661558459856</v>
      </c>
    </row>
    <row r="32" spans="1:14" x14ac:dyDescent="0.25">
      <c r="B32" s="3" t="s">
        <v>38</v>
      </c>
    </row>
    <row r="33" spans="1:649" x14ac:dyDescent="0.25">
      <c r="B33" s="90" t="s">
        <v>167</v>
      </c>
      <c r="E33" s="110"/>
      <c r="F33" s="109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25">
      <c r="A34" s="90"/>
      <c r="B34" s="90" t="s">
        <v>49</v>
      </c>
      <c r="C34" s="90"/>
      <c r="F34" s="90"/>
      <c r="H34" s="90"/>
      <c r="I34" s="90"/>
      <c r="J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E37"/>
  <sheetViews>
    <sheetView topLeftCell="A16" zoomScaleNormal="100" workbookViewId="0">
      <selection activeCell="L14" sqref="L14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5" ht="15.75" x14ac:dyDescent="0.25">
      <c r="A1" s="12" t="s">
        <v>136</v>
      </c>
    </row>
    <row r="3" spans="1:5" x14ac:dyDescent="0.25">
      <c r="A3" s="157" t="s">
        <v>189</v>
      </c>
      <c r="B3" s="157"/>
      <c r="C3" s="90"/>
      <c r="D3" s="90"/>
      <c r="E3" s="90"/>
    </row>
    <row r="4" spans="1:5" ht="15.75" thickBot="1" x14ac:dyDescent="0.3"/>
    <row r="5" spans="1:5" ht="60" x14ac:dyDescent="0.25">
      <c r="A5" s="111" t="s">
        <v>53</v>
      </c>
      <c r="B5" s="19" t="s">
        <v>190</v>
      </c>
      <c r="C5" s="19" t="s">
        <v>191</v>
      </c>
      <c r="D5" s="20" t="s">
        <v>56</v>
      </c>
    </row>
    <row r="6" spans="1:5" ht="32.25" customHeight="1" x14ac:dyDescent="0.25">
      <c r="A6" s="42" t="str">
        <f>'Ranking productos'!B7</f>
        <v>07096010 -- PIMIENTOS DULCES, DEL GENERO CAPSICUM O DEL GENERO PIMENTA, FRESCOS O REFRIGERADOS. </v>
      </c>
      <c r="B6" s="4">
        <f>'Ranking productos'!C7</f>
        <v>591105.82719999983</v>
      </c>
      <c r="C6" s="100">
        <v>806903.81307999976</v>
      </c>
      <c r="D6" s="37">
        <f>B6/C6</f>
        <v>0.73256045840670125</v>
      </c>
    </row>
    <row r="7" spans="1:5" x14ac:dyDescent="0.25">
      <c r="A7" s="42" t="str">
        <f>'Ranking productos'!B8</f>
        <v>15092000 -- ACEITE DE OLIVA VIRGEN EXTRA.</v>
      </c>
      <c r="B7" s="4">
        <f>'Ranking productos'!C8</f>
        <v>527473.71476</v>
      </c>
      <c r="C7" s="100">
        <v>733981.3141800001</v>
      </c>
      <c r="D7" s="37">
        <f t="shared" ref="D7:D29" si="0">B7/C7</f>
        <v>0.71864733416175686</v>
      </c>
    </row>
    <row r="8" spans="1:5" x14ac:dyDescent="0.25">
      <c r="A8" s="42" t="str">
        <f>'Ranking productos'!B9</f>
        <v>08101000 -- (DESDE 01.01.2000) FRESAS, FRESCAS. </v>
      </c>
      <c r="B8" s="4">
        <f>'Ranking productos'!C9</f>
        <v>467452.73943000007</v>
      </c>
      <c r="C8" s="100">
        <v>570746.52404000016</v>
      </c>
      <c r="D8" s="37">
        <f t="shared" si="0"/>
        <v>0.81901986212926836</v>
      </c>
    </row>
    <row r="9" spans="1:5" x14ac:dyDescent="0.25">
      <c r="A9" s="42" t="str">
        <f>'Ranking productos'!B10</f>
        <v>07020000 -- (DESDE 01.01.98) TOMATES FRESCOS O REFRIGERADOS. </v>
      </c>
      <c r="B9" s="4">
        <f>'Ranking productos'!C10</f>
        <v>450630.54677999998</v>
      </c>
      <c r="C9" s="100">
        <v>635956.23002999998</v>
      </c>
      <c r="D9" s="37">
        <f t="shared" si="0"/>
        <v>0.70858736104958409</v>
      </c>
    </row>
    <row r="10" spans="1:5" x14ac:dyDescent="0.25">
      <c r="A10" s="42" t="str">
        <f>'Ranking productos'!B11</f>
        <v>07070005 -- (DESDE 01.01.98) PEPINOS, FRESCOS O REFRIGERADOS. </v>
      </c>
      <c r="B10" s="4">
        <f>'Ranking productos'!C11</f>
        <v>407085.50401999993</v>
      </c>
      <c r="C10" s="100">
        <v>502560.23365999997</v>
      </c>
      <c r="D10" s="37">
        <f t="shared" si="0"/>
        <v>0.81002331015192874</v>
      </c>
    </row>
    <row r="11" spans="1:5" ht="30" x14ac:dyDescent="0.25">
      <c r="A11" s="42" t="str">
        <f>'Ranking productos'!B12</f>
        <v>15099000 -- ACEITE DE OLIVA Y SUS FRACCIONES, INCLUSO REFINADO, PERO SIN MODIFICAR QUIMICAMENTE (EXCEPTO VIRGEN). </v>
      </c>
      <c r="B11" s="4">
        <f>'Ranking productos'!C12</f>
        <v>245494.18994000001</v>
      </c>
      <c r="C11" s="100">
        <v>310465.74592000002</v>
      </c>
      <c r="D11" s="37">
        <f t="shared" si="0"/>
        <v>0.79072874597656351</v>
      </c>
    </row>
    <row r="12" spans="1:5" x14ac:dyDescent="0.25">
      <c r="A12" s="42" t="str">
        <f>'Ranking productos'!B13</f>
        <v>08102010 -- FRAMBUESAS, FRESCAS. </v>
      </c>
      <c r="B12" s="4">
        <f>'Ranking productos'!C13</f>
        <v>200420.82890999998</v>
      </c>
      <c r="C12" s="100">
        <v>222495.26458000002</v>
      </c>
      <c r="D12" s="37">
        <f t="shared" si="0"/>
        <v>0.90078694163819839</v>
      </c>
    </row>
    <row r="13" spans="1:5" x14ac:dyDescent="0.25">
      <c r="A13" s="42" t="str">
        <f>'Ranking productos'!B14</f>
        <v>07099310 -- (DESDE 01.01.12) CALABACINES (ZAPALLITOS), FRESCOS O REFRIGERADOS. </v>
      </c>
      <c r="B13" s="4">
        <f>'Ranking productos'!C14</f>
        <v>164871.10107999999</v>
      </c>
      <c r="C13" s="100">
        <v>205687.75041000004</v>
      </c>
      <c r="D13" s="37">
        <f t="shared" si="0"/>
        <v>0.80156013545464089</v>
      </c>
    </row>
    <row r="14" spans="1:5" ht="30" x14ac:dyDescent="0.25">
      <c r="A14" s="42" t="str">
        <f>'Ranking productos'!B15</f>
        <v>20057000 -- (DESDE 01.01.2008) ACEITUNAS, PREPARADAS O CONSERVADAS (EXCEPTO EN VINAGRE O ACIDO ACETICO), SIN CONGELAR. </v>
      </c>
      <c r="B14" s="4">
        <f>'Ranking productos'!C15</f>
        <v>153723.23294999998</v>
      </c>
      <c r="C14" s="100">
        <v>237570.44732999994</v>
      </c>
      <c r="D14" s="37">
        <f t="shared" si="0"/>
        <v>0.64706378540622511</v>
      </c>
    </row>
    <row r="15" spans="1:5" ht="27.75" customHeight="1" x14ac:dyDescent="0.25">
      <c r="A15" s="42" t="str">
        <f>'Ranking productos'!B16</f>
        <v>08044000 -- (DESDE 01.01.2000) AGUACATES, FRESCOS O SECOS. </v>
      </c>
      <c r="B15" s="4">
        <f>'Ranking productos'!C16</f>
        <v>141824.73585999999</v>
      </c>
      <c r="C15" s="100">
        <v>167816.48373000001</v>
      </c>
      <c r="D15" s="37">
        <f t="shared" si="0"/>
        <v>0.84511802838261019</v>
      </c>
    </row>
    <row r="16" spans="1:5" x14ac:dyDescent="0.25">
      <c r="A16" s="42" t="str">
        <f>'Ranking productos'!B17</f>
        <v>07093000 -- BERENJENAS, FRESCAS O REFRIGERADAS. </v>
      </c>
      <c r="B16" s="4">
        <f>'Ranking productos'!C17</f>
        <v>82108.761629999979</v>
      </c>
      <c r="C16" s="100">
        <v>101350.89239999998</v>
      </c>
      <c r="D16" s="37">
        <f t="shared" si="0"/>
        <v>0.81014345000478749</v>
      </c>
    </row>
    <row r="17" spans="1:4" ht="60" x14ac:dyDescent="0.25">
      <c r="A17" s="42" t="str">
        <f>'Ranking productos'!B18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7" s="4">
        <f>'Ranking productos'!C18</f>
        <v>77948.386740000002</v>
      </c>
      <c r="C17" s="100">
        <v>90836.378319999989</v>
      </c>
      <c r="D17" s="37">
        <f t="shared" si="0"/>
        <v>0.85811861042502213</v>
      </c>
    </row>
    <row r="18" spans="1:4" ht="45.75" customHeight="1" x14ac:dyDescent="0.25">
      <c r="A18" s="42" t="str">
        <f>'Ranking productos'!B19</f>
        <v>08104010 -- FRUTOS DEL VACCINIUM VITIS IDAEA (ARANDANOS ROJOS), FRESCOS. </v>
      </c>
      <c r="B18" s="4">
        <f>'Ranking productos'!C19</f>
        <v>66681.770329999985</v>
      </c>
      <c r="C18" s="100">
        <v>78278.554449999981</v>
      </c>
      <c r="D18" s="37">
        <f t="shared" si="0"/>
        <v>0.85185234702555246</v>
      </c>
    </row>
    <row r="19" spans="1:4" x14ac:dyDescent="0.25">
      <c r="A19" s="117" t="str">
        <f>'Ranking productos'!B20</f>
        <v>08104030 -- FRUTOS DEL VACCINIUM MYRTILLUS (ARANDANOS O MIRTILOS), FRESCOS. </v>
      </c>
      <c r="B19" s="4">
        <f>'Ranking productos'!C20</f>
        <v>66325.063580000002</v>
      </c>
      <c r="C19" s="100">
        <v>75808.458029999994</v>
      </c>
      <c r="D19" s="37">
        <f t="shared" si="0"/>
        <v>0.87490321401541915</v>
      </c>
    </row>
    <row r="20" spans="1:4" ht="42.75" customHeight="1" x14ac:dyDescent="0.25">
      <c r="A20" s="42" t="str">
        <f>'Ranking productos'!B21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0" s="4">
        <f>'Ranking productos'!C21</f>
        <v>59381.560909999993</v>
      </c>
      <c r="C20" s="100">
        <v>258706.43098</v>
      </c>
      <c r="D20" s="37">
        <f t="shared" si="0"/>
        <v>0.22953260452420157</v>
      </c>
    </row>
    <row r="21" spans="1:4" x14ac:dyDescent="0.25">
      <c r="A21" s="42" t="str">
        <f>'Ranking productos'!B22</f>
        <v>08051022 -- (DESDE 01.01.2017) NARANJAS DULCES NAVEL FRESCAS</v>
      </c>
      <c r="B21" s="4">
        <f>'Ranking productos'!C22</f>
        <v>59214.911690000015</v>
      </c>
      <c r="C21" s="100">
        <v>453420.1333499999</v>
      </c>
      <c r="D21" s="37">
        <f t="shared" si="0"/>
        <v>0.13059612340657001</v>
      </c>
    </row>
    <row r="22" spans="1:4" ht="28.5" customHeight="1" x14ac:dyDescent="0.25">
      <c r="A22" s="42" t="str">
        <f>'Ranking productos'!B23</f>
        <v>15121990 -- (DESDE 01.01.2004) ACEITES DE GIRASOL, DE CARTAMO, Y SUS FRACCIONES, INCLUSO REFINADOS, PERO SIN MODIFICAR QUIMICAMENTE (EXCEPTO EN BRUTO O QUE SE DESTINEN A USOS TECNICOS O INDUSTRIALES). </v>
      </c>
      <c r="B22" s="4">
        <f>'Ranking productos'!C23</f>
        <v>51867.345070000003</v>
      </c>
      <c r="C22" s="100">
        <v>135890.41465999998</v>
      </c>
      <c r="D22" s="37">
        <f t="shared" si="0"/>
        <v>0.38168508941394386</v>
      </c>
    </row>
    <row r="23" spans="1:4" x14ac:dyDescent="0.25">
      <c r="A23" s="42" t="str">
        <f>'Ranking productos'!B24</f>
        <v>03075200 -- (DESDE 01.01.2017) PULPO "OCTOPUS SPP.", CONGELADO</v>
      </c>
      <c r="B23" s="4">
        <f>'Ranking productos'!C24</f>
        <v>48550.660459999992</v>
      </c>
      <c r="C23" s="100">
        <v>130624.66803999999</v>
      </c>
      <c r="D23" s="37">
        <f t="shared" si="0"/>
        <v>0.37168064186109756</v>
      </c>
    </row>
    <row r="24" spans="1:4" ht="15" customHeight="1" x14ac:dyDescent="0.25">
      <c r="A24" s="42" t="str">
        <f>'Ranking productos'!B25</f>
        <v>07051900 -- LECHUGAS (LACTUCA SATIVA), FRESCAS O REFRIGERADAS (EXCEPTO LECHUGAS REPOLLADAS). </v>
      </c>
      <c r="B24" s="4">
        <f>'Ranking productos'!C25</f>
        <v>47516.173769999994</v>
      </c>
      <c r="C24" s="100">
        <v>254046.16833999997</v>
      </c>
      <c r="D24" s="37">
        <f>B24/C24</f>
        <v>0.18703755337261072</v>
      </c>
    </row>
    <row r="25" spans="1:4" ht="31.5" customHeight="1" x14ac:dyDescent="0.25">
      <c r="A25" s="42" t="str">
        <f>'Ranking productos'!B26</f>
        <v>08104050 -- FRUTOS DEL VACCINIUM MACROCARPUM Y DEL VACCINIUM CORYMBOSUM, FRESCOS. </v>
      </c>
      <c r="B25" s="4">
        <f>'Ranking productos'!C26</f>
        <v>45327.030719999995</v>
      </c>
      <c r="C25" s="100">
        <v>48662.17628</v>
      </c>
      <c r="D25" s="37">
        <f t="shared" si="0"/>
        <v>0.93146328802045919</v>
      </c>
    </row>
    <row r="26" spans="1:4" x14ac:dyDescent="0.25">
      <c r="A26" s="21"/>
      <c r="B26" s="4"/>
      <c r="C26" s="100"/>
      <c r="D26" s="31"/>
    </row>
    <row r="27" spans="1:4" x14ac:dyDescent="0.25">
      <c r="A27" s="33" t="s">
        <v>135</v>
      </c>
      <c r="B27" s="34">
        <f>SUM(B6:B26)</f>
        <v>3955004.0858300002</v>
      </c>
      <c r="C27" s="103">
        <f>SUM(C6:C26)</f>
        <v>6021808.0818100013</v>
      </c>
      <c r="D27" s="37">
        <f t="shared" si="0"/>
        <v>0.65678016172199682</v>
      </c>
    </row>
    <row r="28" spans="1:4" x14ac:dyDescent="0.25">
      <c r="A28" s="33"/>
      <c r="B28" s="34"/>
      <c r="C28" s="103"/>
      <c r="D28" s="37"/>
    </row>
    <row r="29" spans="1:4" x14ac:dyDescent="0.25">
      <c r="A29" s="24" t="s">
        <v>47</v>
      </c>
      <c r="B29" s="25">
        <f>'Ranking productos'!C30</f>
        <v>5458676.6630899999</v>
      </c>
      <c r="C29" s="102">
        <v>23688687.628090002</v>
      </c>
      <c r="D29" s="38">
        <f t="shared" si="0"/>
        <v>0.23043389945406309</v>
      </c>
    </row>
    <row r="30" spans="1:4" ht="15.75" thickBot="1" x14ac:dyDescent="0.3">
      <c r="A30" s="28" t="s">
        <v>48</v>
      </c>
      <c r="B30" s="9">
        <f>'Ranking productos'!C31</f>
        <v>13439318.83698</v>
      </c>
      <c r="C30" s="101">
        <v>132026300.76969004</v>
      </c>
      <c r="D30" s="39">
        <f>B30/C30</f>
        <v>0.10179273946653919</v>
      </c>
    </row>
    <row r="31" spans="1:4" x14ac:dyDescent="0.25">
      <c r="A31" s="3" t="s">
        <v>38</v>
      </c>
    </row>
    <row r="32" spans="1:4" x14ac:dyDescent="0.25">
      <c r="A32" s="90" t="s">
        <v>167</v>
      </c>
    </row>
    <row r="33" spans="1:4" x14ac:dyDescent="0.25">
      <c r="A33" t="s">
        <v>49</v>
      </c>
    </row>
    <row r="34" spans="1:4" ht="28.9" customHeight="1" x14ac:dyDescent="0.25">
      <c r="A34" s="143" t="s">
        <v>50</v>
      </c>
      <c r="B34" s="143"/>
      <c r="C34" s="143"/>
      <c r="D34" s="68"/>
    </row>
    <row r="35" spans="1:4" x14ac:dyDescent="0.25">
      <c r="A35" s="68"/>
      <c r="B35" s="68"/>
      <c r="C35" s="68"/>
      <c r="D35" s="68"/>
    </row>
    <row r="37" spans="1:4" x14ac:dyDescent="0.25">
      <c r="C37" s="118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2023-06-22T08:39:03Z</cp:lastPrinted>
  <dcterms:created xsi:type="dcterms:W3CDTF">2019-11-04T11:31:27Z</dcterms:created>
  <dcterms:modified xsi:type="dcterms:W3CDTF">2023-06-22T08:41:41Z</dcterms:modified>
</cp:coreProperties>
</file>