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2_Ene-Feb_2023\"/>
    </mc:Choice>
  </mc:AlternateContent>
  <xr:revisionPtr revIDLastSave="0" documentId="13_ncr:1_{0E5DAD32-EB2C-46A3-AAC9-20B393C0AD75}" xr6:coauthVersionLast="36" xr6:coauthVersionMax="46" xr10:uidLastSave="{00000000-0000-0000-0000-000000000000}"/>
  <bookViews>
    <workbookView xWindow="-120" yWindow="-120" windowWidth="19440" windowHeight="15000" tabRatio="645" activeTab="4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países'!$H$5:$H$34</definedName>
    <definedName name="_xlchart.v5.3" hidden="1">'Ranking países'!$I$4</definedName>
    <definedName name="_xlchart.v5.4" hidden="1">'Ranking países'!$A$4</definedName>
    <definedName name="_xlchart.v5.5" hidden="1">'Ranking países'!$A$5:$A$34</definedName>
    <definedName name="_xlchart.v5.6" hidden="1">'Ranking países'!$B$5:$B$34</definedName>
    <definedName name="_xlchart.v5.7" hidden="1">'Ranking países'!$C$4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C52" i="1" l="1"/>
  <c r="D52" i="1"/>
  <c r="E52" i="1"/>
  <c r="E31" i="4"/>
  <c r="F31" i="4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4" i="4"/>
  <c r="G10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27" i="4" l="1"/>
  <c r="G23" i="4"/>
  <c r="G7" i="4"/>
  <c r="G13" i="4"/>
  <c r="G20" i="4"/>
  <c r="G8" i="4"/>
  <c r="G21" i="4"/>
  <c r="G17" i="4"/>
  <c r="G14" i="4"/>
  <c r="G19" i="4"/>
  <c r="G22" i="4"/>
  <c r="G16" i="4"/>
  <c r="G30" i="4"/>
  <c r="G15" i="4"/>
  <c r="G9" i="4"/>
  <c r="G29" i="4"/>
  <c r="G18" i="4"/>
  <c r="G26" i="4"/>
  <c r="G25" i="4"/>
  <c r="G12" i="4"/>
  <c r="G28" i="4"/>
  <c r="G11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<sst xmlns="http://schemas.openxmlformats.org/spreadsheetml/2006/main" count="294" uniqueCount="193">
  <si>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</si>
  <si>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</si>
  <si>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</si>
  <si>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</si>
  <si>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</si>
  <si>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</si>
  <si>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</si>
  <si>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</si>
  <si>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</si>
  <si>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</si>
  <si>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</si>
  <si>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</si>
  <si>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</si>
  <si>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</si>
  <si>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</si>
  <si>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</si>
  <si>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</si>
  <si>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</si>
  <si>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</si>
  <si>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</si>
  <si>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</si>
  <si>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</si>
  <si>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</si>
  <si>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</si>
  <si>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</si>
  <si>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</si>
  <si>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</si>
  <si>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</si>
  <si>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</si>
  <si>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</si>
  <si>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</si>
  <si>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</si>
  <si>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</si>
  <si>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</si>
  <si>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</si>
  <si>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</si>
  <si>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</si>
  <si>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</si>
  <si>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</si>
  <si>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</si>
  <si>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</si>
  <si>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</si>
  <si>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</si>
  <si>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</si>
  <si>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</si>
  <si>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</si>
  <si>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</si>
  <si>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</si>
  <si>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</si>
  <si>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</si>
  <si>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</si>
  <si>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</si>
  <si>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</si>
  <si>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</si>
  <si>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</si>
  <si>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</si>
  <si>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</si>
  <si>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</si>
  <si>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</si>
  <si>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</si>
  <si>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</si>
  <si>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</si>
  <si>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</si>
  <si>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</si>
  <si>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</si>
  <si>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</si>
  <si>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</si>
  <si>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</si>
  <si>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</si>
  <si>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</si>
  <si>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</si>
  <si>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</si>
  <si>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</si>
  <si>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</si>
  <si>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</si>
  <si>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</si>
  <si>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</si>
  <si>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</si>
  <si>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</si>
  <si>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</si>
  <si>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</si>
  <si>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</si>
  <si>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</si>
  <si>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</si>
  <si>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</si>
  <si>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</si>
  <si>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</si>
  <si>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</si>
  <si>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</si>
  <si>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</si>
  <si>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</si>
  <si>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</si>
  <si>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</si>
  <si>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</si>
  <si>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</si>
  <si>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</si>
  <si>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</si>
  <si>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</si>
  <si>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</si>
  <si>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</si>
  <si>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</si>
  <si>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</si>
  <si>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</si>
  <si>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</si>
  <si>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</si>
  <si>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</si>
  <si>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</si>
  <si>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</si>
  <si>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</si>
  <si>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</si>
  <si>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</si>
  <si>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</si>
  <si>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</si>
  <si>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</si>
  <si>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</si>
  <si>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</si>
  <si>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</si>
  <si>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</si>
  <si>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</si>
  <si>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</si>
  <si>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</si>
  <si>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</si>
  <si>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</si>
  <si>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</si>
  <si>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</si>
  <si>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</si>
  <si>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</si>
  <si>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</si>
  <si>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</si>
  <si>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</si>
  <si>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</si>
  <si>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</si>
  <si>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</si>
  <si>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</si>
  <si>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</si>
  <si>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</si>
  <si>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</si>
  <si>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</si>
  <si>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</si>
  <si>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</si>
  <si>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</si>
  <si>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</si>
  <si>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21012092 -- (DESDE 01.01.95) PREPARACIONES A BASE DE EXTRACTOS, DE ESENCIAS O CONCENTRADOS DE TE O YERBA MATE. 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</si>
  <si>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</si>
  <si>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</si>
  <si>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</si>
  <si>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</si>
  <si>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</si>
  <si>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</si>
  <si>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</si>
  <si>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</si>
  <si>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Ecuador</t>
  </si>
  <si>
    <t>Rusia</t>
  </si>
  <si>
    <t>03075200 -- (DESDE 01.01.2017) PULPO "OCTOPUS SPP.", CONGELADO</t>
  </si>
  <si>
    <t>Rumanía</t>
  </si>
  <si>
    <t xml:space="preserve"> </t>
  </si>
  <si>
    <t xml:space="preserve">Saldo 2023 (Miles Euros)  </t>
  </si>
  <si>
    <t>% variacion periodo 2023/2022</t>
  </si>
  <si>
    <t>Hungría</t>
  </si>
  <si>
    <t>Eslovaquia</t>
  </si>
  <si>
    <t>Estonia</t>
  </si>
  <si>
    <t>Letonia</t>
  </si>
  <si>
    <t>Turquía</t>
  </si>
  <si>
    <t>Pakistán</t>
  </si>
  <si>
    <t>Colombia</t>
  </si>
  <si>
    <t>07032000 -- AJOS, FRESCOS O REFRIGERADOS. </t>
  </si>
  <si>
    <t>07051100 -- (DESDE 01.01.2000) LECHUGAS REPOLLADAS, FRESCAS O REFRIGERADAS. </t>
  </si>
  <si>
    <t>07041010 -- (HASTA 31.12.99) COLIFLORES Y BRECOLES, FRESCOS O REFRIGERADOS, DEL 15 DE ABRIL AL 30 DE NOVIEMBRE. </t>
  </si>
  <si>
    <t>11010011 -- (DESDE 01.01.95) HARINA DE TRIGO DURO. </t>
  </si>
  <si>
    <t>COMERCIO EXTERIOR AGROALIMENTARIO ENE-FEB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</si>
  <si>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20 de abril de 2023. Datos definitivos hasta 2021. 2022 y 2023 provisionales. </t>
    </r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</si>
  <si>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</si>
  <si>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</si>
  <si>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</si>
  <si>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Enero-Febrero</t>
  </si>
  <si>
    <t>Ene-Feb 2023</t>
  </si>
  <si>
    <t>Valor Exportado Ene-Feb 2023 (Millones Euros)</t>
  </si>
  <si>
    <t>Valor Exportado Ene-Feb 2022 (Millones Euros)</t>
  </si>
  <si>
    <t>%Variación    Ene-Feb 2022 / Ene-Feb 2023</t>
  </si>
  <si>
    <t>Valor Importado Ene-Feb 2023 (Millones Euros)</t>
  </si>
  <si>
    <t>Valor Importado Ene-Feb 2022 (Millones Euros)</t>
  </si>
  <si>
    <t xml:space="preserve"> Capítulos Arancelarios Exportados e Importados Ene-Feb 2023 (Ordenado según valor exportado en 2023)</t>
  </si>
  <si>
    <t>Ene-Feb 2022</t>
  </si>
  <si>
    <t>Principales Productos Agroalimentarios Exportados por Andalucía en Ene-Feb de 2023 en valor</t>
  </si>
  <si>
    <t>Principales Productos Agroalimentarios Exportados por Andalucía en Ene-Feb de 2023 en peso</t>
  </si>
  <si>
    <t>Valor Exportado Ene-Feb 2023 (Miles  Euros)</t>
  </si>
  <si>
    <t>Valor Exportado Ene-Feb 2022 (Miles  Euros)</t>
  </si>
  <si>
    <t>Cantidad Exportada Ene-Feb 2023 (Toneladas)</t>
  </si>
  <si>
    <t>Cantidad Exportada Ene-Feb 2022 (Toneladas)</t>
  </si>
  <si>
    <t>Principales Productos Agroalimentarios Exportados por Andalucía y España. Ene-Feb 2023.</t>
  </si>
  <si>
    <t>Valor Exportado Andalucía Ene-Feb 2023 (Miles  Euros)</t>
  </si>
  <si>
    <t>Valor Exportado España Ene-Feb 2023 (Miles  Euros)</t>
  </si>
  <si>
    <t>15119091 -- ACEITE DE PALMA Y SUS FRACCIONES, INCLUSO REFINADO, PERO SIN MODIFICAR QUIMICAMENTE, QUE SE DESTINEN A USOS TECNICOS O INDUSTRIALES (EXCEPTO EN BRUTO, FRACCIONES SOLIDAS O QUE SE DESTINEN A LA FABRICACION DE PRODUCTOS PARA LA ALIMENTACION HUMANA).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</si>
</sst>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(Ene-Feb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1045049.8980500002</c:v>
                </c:pt>
                <c:pt idx="1">
                  <c:v>123648.45964000006</c:v>
                </c:pt>
                <c:pt idx="2">
                  <c:v>169709.13558999999</c:v>
                </c:pt>
                <c:pt idx="3">
                  <c:v>163301.22197000001</c:v>
                </c:pt>
                <c:pt idx="4">
                  <c:v>271073.68159000005</c:v>
                </c:pt>
                <c:pt idx="5">
                  <c:v>34696.633649999989</c:v>
                </c:pt>
                <c:pt idx="6">
                  <c:v>225322.21163000003</c:v>
                </c:pt>
                <c:pt idx="7">
                  <c:v>485675.28255000006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Ene-Feb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561039.68851600005</c:v>
                </c:pt>
                <c:pt idx="1">
                  <c:v>64748.683298999997</c:v>
                </c:pt>
                <c:pt idx="2">
                  <c:v>87503.901071999993</c:v>
                </c:pt>
                <c:pt idx="3">
                  <c:v>52882.657400999997</c:v>
                </c:pt>
                <c:pt idx="4">
                  <c:v>83999.714525999996</c:v>
                </c:pt>
                <c:pt idx="5">
                  <c:v>13045.259484</c:v>
                </c:pt>
                <c:pt idx="6">
                  <c:v>71361.177716000006</c:v>
                </c:pt>
                <c:pt idx="7">
                  <c:v>249049.55702499999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(Ene-Feb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65241.161009999989</c:v>
                </c:pt>
                <c:pt idx="1">
                  <c:v>245429.40522999995</c:v>
                </c:pt>
                <c:pt idx="2">
                  <c:v>32121.83325</c:v>
                </c:pt>
                <c:pt idx="3">
                  <c:v>60344.657220000008</c:v>
                </c:pt>
                <c:pt idx="4">
                  <c:v>250548.20474000002</c:v>
                </c:pt>
                <c:pt idx="5">
                  <c:v>37724.976120000007</c:v>
                </c:pt>
                <c:pt idx="6">
                  <c:v>209187.40377999996</c:v>
                </c:pt>
                <c:pt idx="7">
                  <c:v>356828.33504000009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(Ene-Feb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28615.273240999999</c:v>
                </c:pt>
                <c:pt idx="1">
                  <c:v>257698.60707100001</c:v>
                </c:pt>
                <c:pt idx="2">
                  <c:v>19058.655170000002</c:v>
                </c:pt>
                <c:pt idx="3">
                  <c:v>52176.964474</c:v>
                </c:pt>
                <c:pt idx="4">
                  <c:v>496372.63964100002</c:v>
                </c:pt>
                <c:pt idx="5">
                  <c:v>9904.5148669999999</c:v>
                </c:pt>
                <c:pt idx="6">
                  <c:v>163489.36931400001</c:v>
                </c:pt>
                <c:pt idx="7">
                  <c:v>255035.650509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0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0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180975</xdr:rowOff>
    </xdr:from>
    <xdr:to>
      <xdr:col>3</xdr:col>
      <xdr:colOff>349340</xdr:colOff>
      <xdr:row>59</xdr:row>
      <xdr:rowOff>28826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D10C26D-2FAC-48F1-9CDE-38EA684A1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86925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43</xdr:row>
      <xdr:rowOff>180975</xdr:rowOff>
    </xdr:from>
    <xdr:to>
      <xdr:col>9</xdr:col>
      <xdr:colOff>400380</xdr:colOff>
      <xdr:row>59</xdr:row>
      <xdr:rowOff>41019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334D813-6920-4218-AC1B-34876ADAF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1150" y="9686925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180975</xdr:rowOff>
    </xdr:from>
    <xdr:to>
      <xdr:col>3</xdr:col>
      <xdr:colOff>489560</xdr:colOff>
      <xdr:row>75</xdr:row>
      <xdr:rowOff>101984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5B48214-4BB6-48D0-A902-A897A6B1A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34925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60</xdr:row>
      <xdr:rowOff>0</xdr:rowOff>
    </xdr:from>
    <xdr:to>
      <xdr:col>9</xdr:col>
      <xdr:colOff>573751</xdr:colOff>
      <xdr:row>75</xdr:row>
      <xdr:rowOff>172475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D63F189-1972-415A-AC15-F8932C879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1625" y="12744450"/>
          <a:ext cx="3993226" cy="30299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190499</xdr:rowOff>
    </xdr:from>
    <xdr:to>
      <xdr:col>5</xdr:col>
      <xdr:colOff>791704</xdr:colOff>
      <xdr:row>58</xdr:row>
      <xdr:rowOff>163286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43098A-BBB1-46D3-A553-877632054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035892"/>
          <a:ext cx="6982954" cy="4354287"/>
        </a:xfrm>
        <a:prstGeom prst="rect">
          <a:avLst/>
        </a:prstGeom>
      </xdr:spPr>
    </xdr:pic>
    <xdr:clientData/>
  </xdr:twoCellAnchor>
  <xdr:twoCellAnchor editAs="oneCell">
    <xdr:from>
      <xdr:col>8</xdr:col>
      <xdr:colOff>13606</xdr:colOff>
      <xdr:row>36</xdr:row>
      <xdr:rowOff>0</xdr:rowOff>
    </xdr:from>
    <xdr:to>
      <xdr:col>13</xdr:col>
      <xdr:colOff>462642</xdr:colOff>
      <xdr:row>59</xdr:row>
      <xdr:rowOff>6976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E187669-75DA-47FC-B8ED-7777DAD35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78535" y="15035893"/>
          <a:ext cx="7130143" cy="4388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zoomScaleNormal="100" zoomScaleSheetLayoutView="85" workbookViewId="0">
      <selection activeCell="C29" sqref="C29:H30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5" customHeight="1" x14ac:dyDescent="0.25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25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25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25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25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25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25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25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.75" x14ac:dyDescent="0.3">
      <c r="A10" s="125"/>
      <c r="B10" s="16"/>
      <c r="C10" s="130" t="s">
        <v>169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25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25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25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25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25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25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25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25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25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25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25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25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25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25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25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25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25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25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25">
      <c r="A29" s="125"/>
      <c r="B29" s="16"/>
      <c r="C29" s="131" t="s">
        <v>170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25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25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25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115" zoomScaleNormal="115" zoomScaleSheetLayoutView="85" zoomScalePageLayoutView="85" workbookViewId="0">
      <selection activeCell="K70" sqref="A37:K70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3"/>
      <c r="B5" s="135" t="s">
        <v>0</v>
      </c>
      <c r="C5" s="136"/>
      <c r="D5" s="135" t="s">
        <v>0</v>
      </c>
      <c r="E5" s="136"/>
      <c r="F5" s="135" t="s">
        <v>174</v>
      </c>
      <c r="G5" s="136"/>
      <c r="H5" s="135" t="s">
        <v>174</v>
      </c>
      <c r="I5" s="136"/>
      <c r="J5" s="138" t="s">
        <v>1</v>
      </c>
      <c r="K5" s="139"/>
    </row>
    <row r="6" spans="1:13" x14ac:dyDescent="0.25">
      <c r="A6" s="134"/>
      <c r="B6" s="137">
        <v>2021</v>
      </c>
      <c r="C6" s="137"/>
      <c r="D6" s="137">
        <v>2022</v>
      </c>
      <c r="E6" s="137"/>
      <c r="F6" s="137">
        <v>2022</v>
      </c>
      <c r="G6" s="137"/>
      <c r="H6" s="137">
        <v>2023</v>
      </c>
      <c r="I6" s="137"/>
      <c r="J6" s="140"/>
      <c r="K6" s="141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972100.39280000015</v>
      </c>
      <c r="G8" s="100">
        <v>654318.214117</v>
      </c>
      <c r="H8" s="5">
        <v>1045049.8980500002</v>
      </c>
      <c r="I8" s="100">
        <v>561039.68851600005</v>
      </c>
      <c r="J8" s="113">
        <v>7.5043180509246712</v>
      </c>
      <c r="K8" s="114">
        <v>-14.25583509498952</v>
      </c>
      <c r="L8" s="122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168808.28432000009</v>
      </c>
      <c r="G9" s="100">
        <v>149614.35565000001</v>
      </c>
      <c r="H9" s="5">
        <v>123648.45964000006</v>
      </c>
      <c r="I9" s="100">
        <v>64748.683298999997</v>
      </c>
      <c r="J9" s="113">
        <v>-26.752137705749778</v>
      </c>
      <c r="K9" s="114">
        <v>-56.722947462027186</v>
      </c>
      <c r="L9" s="122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193735.67975000007</v>
      </c>
      <c r="G10" s="100">
        <v>117510.761144</v>
      </c>
      <c r="H10" s="5">
        <v>169709.13558999999</v>
      </c>
      <c r="I10" s="100">
        <v>87503.901071999993</v>
      </c>
      <c r="J10" s="113">
        <v>-12.401713608460947</v>
      </c>
      <c r="K10" s="114">
        <v>-25.535414612138386</v>
      </c>
      <c r="L10" s="122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178171.78023000003</v>
      </c>
      <c r="G11" s="100">
        <v>66346.081088000006</v>
      </c>
      <c r="H11" s="5">
        <v>163301.22197000001</v>
      </c>
      <c r="I11" s="100">
        <v>52882.657400999997</v>
      </c>
      <c r="J11" s="113">
        <v>-8.3461916588607785</v>
      </c>
      <c r="K11" s="114">
        <v>-20.292718825611441</v>
      </c>
      <c r="L11" s="122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294720.55965000001</v>
      </c>
      <c r="G12" s="100">
        <v>97865.622963000002</v>
      </c>
      <c r="H12" s="5">
        <v>271073.68159000005</v>
      </c>
      <c r="I12" s="100">
        <v>83999.714525999996</v>
      </c>
      <c r="J12" s="113">
        <v>-8.0234911633182904</v>
      </c>
      <c r="K12" s="114">
        <v>-14.16831367051358</v>
      </c>
      <c r="L12" s="122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67573.173109999989</v>
      </c>
      <c r="G13" s="100">
        <v>22537.317524999999</v>
      </c>
      <c r="H13" s="5">
        <v>34696.633649999989</v>
      </c>
      <c r="I13" s="100">
        <v>13045.259484</v>
      </c>
      <c r="J13" s="113">
        <v>-48.653242029172496</v>
      </c>
      <c r="K13" s="114">
        <v>-42.117071077650351</v>
      </c>
      <c r="L13" s="122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193336.84791999997</v>
      </c>
      <c r="G14" s="100">
        <v>80684.917562999995</v>
      </c>
      <c r="H14" s="5">
        <v>225322.21163000003</v>
      </c>
      <c r="I14" s="100">
        <v>71361.177716000006</v>
      </c>
      <c r="J14" s="113">
        <v>16.543852894113154</v>
      </c>
      <c r="K14" s="114">
        <v>-11.555740686876049</v>
      </c>
      <c r="L14" s="122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475980.61720999994</v>
      </c>
      <c r="G15" s="100">
        <v>304621.83756299998</v>
      </c>
      <c r="H15" s="5">
        <v>485675.28255000006</v>
      </c>
      <c r="I15" s="100">
        <v>249049.55702499999</v>
      </c>
      <c r="J15" s="113">
        <v>2.0367773370323801</v>
      </c>
      <c r="K15" s="114">
        <v>-18.243038970082662</v>
      </c>
      <c r="L15" s="122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2544427.3349900008</v>
      </c>
      <c r="G16" s="101">
        <v>1493499.1076130001</v>
      </c>
      <c r="H16" s="101">
        <v>2518476.5246700002</v>
      </c>
      <c r="I16" s="101">
        <v>1183630.639039</v>
      </c>
      <c r="J16" s="115">
        <v>-1.0199077003746548</v>
      </c>
      <c r="K16" s="116">
        <v>-20.74781745730337</v>
      </c>
      <c r="L16" s="122"/>
      <c r="M16" s="1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171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3"/>
      <c r="B41" s="135" t="s">
        <v>0</v>
      </c>
      <c r="C41" s="136"/>
      <c r="D41" s="135" t="s">
        <v>0</v>
      </c>
      <c r="E41" s="136"/>
      <c r="F41" s="135" t="s">
        <v>174</v>
      </c>
      <c r="G41" s="136"/>
      <c r="H41" s="135" t="s">
        <v>174</v>
      </c>
      <c r="I41" s="136"/>
      <c r="J41" s="138" t="s">
        <v>1</v>
      </c>
      <c r="K41" s="139"/>
    </row>
    <row r="42" spans="1:15" x14ac:dyDescent="0.25">
      <c r="A42" s="134"/>
      <c r="B42" s="137">
        <v>2021</v>
      </c>
      <c r="C42" s="137"/>
      <c r="D42" s="137">
        <v>2022</v>
      </c>
      <c r="E42" s="137"/>
      <c r="F42" s="137">
        <v>2022</v>
      </c>
      <c r="G42" s="137"/>
      <c r="H42" s="137">
        <v>2023</v>
      </c>
      <c r="I42" s="137"/>
      <c r="J42" s="140"/>
      <c r="K42" s="141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64493.683529999995</v>
      </c>
      <c r="G44" s="4">
        <v>24868.966547</v>
      </c>
      <c r="H44" s="5">
        <v>65241.161009999989</v>
      </c>
      <c r="I44" s="4">
        <v>28615.273240999999</v>
      </c>
      <c r="J44" s="113">
        <v>1.1589933138991761</v>
      </c>
      <c r="K44" s="114">
        <v>15.064183253935514</v>
      </c>
      <c r="M44" s="1"/>
      <c r="N44" s="1"/>
      <c r="O44" s="118"/>
    </row>
    <row r="45" spans="1:15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183883.46625999996</v>
      </c>
      <c r="G45" s="4">
        <v>178470.522987</v>
      </c>
      <c r="H45" s="5">
        <v>245429.40522999995</v>
      </c>
      <c r="I45" s="4">
        <v>257698.60707100001</v>
      </c>
      <c r="J45" s="113">
        <v>33.470077664828111</v>
      </c>
      <c r="K45" s="114">
        <v>44.392812189927334</v>
      </c>
      <c r="M45" s="1"/>
      <c r="N45" s="1"/>
      <c r="O45" s="118"/>
    </row>
    <row r="46" spans="1:15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28119.541539999998</v>
      </c>
      <c r="G46" s="4">
        <v>19301.327561999999</v>
      </c>
      <c r="H46" s="5">
        <v>32121.83325</v>
      </c>
      <c r="I46" s="4">
        <v>19058.655170000002</v>
      </c>
      <c r="J46" s="113">
        <v>14.233132870629303</v>
      </c>
      <c r="K46" s="114">
        <v>-1.2572834237462738</v>
      </c>
      <c r="M46" s="1"/>
      <c r="N46" s="1"/>
      <c r="O46" s="118"/>
    </row>
    <row r="47" spans="1:15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47088.934710000001</v>
      </c>
      <c r="G47" s="4">
        <v>53210.125186999998</v>
      </c>
      <c r="H47" s="5">
        <v>60344.657220000008</v>
      </c>
      <c r="I47" s="4">
        <v>52176.964474</v>
      </c>
      <c r="J47" s="113">
        <v>28.150397947280315</v>
      </c>
      <c r="K47" s="114">
        <v>-1.9416618723769017</v>
      </c>
      <c r="M47" s="1"/>
      <c r="N47" s="1"/>
      <c r="O47" s="118"/>
    </row>
    <row r="48" spans="1:15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171759.86218</v>
      </c>
      <c r="G48" s="4">
        <v>349664.80305599998</v>
      </c>
      <c r="H48" s="5">
        <v>250548.20474000002</v>
      </c>
      <c r="I48" s="4">
        <v>496372.63964100002</v>
      </c>
      <c r="J48" s="113">
        <v>45.871219014738045</v>
      </c>
      <c r="K48" s="114">
        <v>41.956706909818514</v>
      </c>
      <c r="M48" s="1"/>
      <c r="N48" s="1"/>
      <c r="O48" s="118"/>
    </row>
    <row r="49" spans="1:15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41752.589769999999</v>
      </c>
      <c r="G49" s="4">
        <v>16088.662579</v>
      </c>
      <c r="H49" s="5">
        <v>37724.976120000007</v>
      </c>
      <c r="I49" s="4">
        <v>9904.5148669999999</v>
      </c>
      <c r="J49" s="113">
        <v>-9.6463804333735155</v>
      </c>
      <c r="K49" s="114">
        <v>-38.43792286421597</v>
      </c>
      <c r="M49" s="1"/>
      <c r="N49" s="1"/>
      <c r="O49" s="118"/>
    </row>
    <row r="50" spans="1:15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183316.76708000005</v>
      </c>
      <c r="G50" s="4">
        <v>212830.900387</v>
      </c>
      <c r="H50" s="5">
        <v>209187.40377999996</v>
      </c>
      <c r="I50" s="4">
        <v>163489.36931400001</v>
      </c>
      <c r="J50" s="113">
        <v>14.112531609675335</v>
      </c>
      <c r="K50" s="114">
        <v>-23.183443279749351</v>
      </c>
      <c r="M50" s="1"/>
      <c r="N50" s="1"/>
      <c r="O50" s="118"/>
    </row>
    <row r="51" spans="1:15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248514.0748</v>
      </c>
      <c r="G51" s="4">
        <v>200960.56322499999</v>
      </c>
      <c r="H51" s="5">
        <v>356828.33504000009</v>
      </c>
      <c r="I51" s="4">
        <v>255035.650509</v>
      </c>
      <c r="J51" s="113">
        <v>43.584758862116608</v>
      </c>
      <c r="K51" s="114">
        <v>26.908307986505946</v>
      </c>
      <c r="M51" s="1"/>
      <c r="N51" s="1"/>
      <c r="O51" s="118"/>
    </row>
    <row r="52" spans="1:15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968928.9198700001</v>
      </c>
      <c r="G52" s="101">
        <v>1055395.8715299999</v>
      </c>
      <c r="H52" s="101">
        <v>1257425.97639</v>
      </c>
      <c r="I52" s="101">
        <v>1282351.674287</v>
      </c>
      <c r="J52" s="115">
        <v>29.774842158566916</v>
      </c>
      <c r="K52" s="116">
        <v>21.5043292170533</v>
      </c>
      <c r="M52" s="1"/>
      <c r="N52" s="1"/>
    </row>
    <row r="53" spans="1:15" x14ac:dyDescent="0.25">
      <c r="A53" t="s">
        <v>21</v>
      </c>
    </row>
    <row r="54" spans="1:15" x14ac:dyDescent="0.25">
      <c r="A54" s="121" t="s">
        <v>171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tabSelected="1" topLeftCell="A56" zoomScaleNormal="100" zoomScaleSheetLayoutView="70" zoomScalePageLayoutView="70" workbookViewId="0">
      <selection activeCell="E63" sqref="E63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">
      <c r="A3" s="73" t="s">
        <v>175</v>
      </c>
      <c r="G3" s="73" t="s">
        <v>175</v>
      </c>
    </row>
    <row r="4" spans="1:14" ht="83.25" customHeight="1" x14ac:dyDescent="0.25">
      <c r="A4" s="14" t="s">
        <v>37</v>
      </c>
      <c r="B4" s="67" t="s">
        <v>176</v>
      </c>
      <c r="C4" s="43" t="s">
        <v>177</v>
      </c>
      <c r="D4" s="43" t="s">
        <v>178</v>
      </c>
      <c r="E4" s="44" t="s">
        <v>128</v>
      </c>
      <c r="G4" s="14" t="s">
        <v>37</v>
      </c>
      <c r="H4" s="67" t="s">
        <v>179</v>
      </c>
      <c r="I4" s="43" t="s">
        <v>180</v>
      </c>
      <c r="J4" s="43" t="s">
        <v>178</v>
      </c>
      <c r="K4" s="44" t="s">
        <v>40</v>
      </c>
    </row>
    <row r="5" spans="1:14" x14ac:dyDescent="0.25">
      <c r="A5" s="30" t="s">
        <v>57</v>
      </c>
      <c r="B5" s="75">
        <v>542.28886136000006</v>
      </c>
      <c r="C5" s="75">
        <v>499.36615363999994</v>
      </c>
      <c r="D5" s="36">
        <f t="shared" ref="D5:D34" si="0">(B5/C5)-1</f>
        <v>8.5954379180739782E-2</v>
      </c>
      <c r="E5" s="45">
        <f t="shared" ref="E5:E34" si="1">B5/$B$41</f>
        <v>0.21532416762592499</v>
      </c>
      <c r="G5" s="30" t="s">
        <v>79</v>
      </c>
      <c r="H5" s="75">
        <v>180.76903857999991</v>
      </c>
      <c r="I5" s="75">
        <v>165.14580934999995</v>
      </c>
      <c r="J5" s="36">
        <f t="shared" ref="J5:J34" si="2">(H5/I5)-1</f>
        <v>9.4602638065668598E-2</v>
      </c>
      <c r="K5" s="45">
        <f t="shared" ref="K5:K34" si="3">H5/$H$41</f>
        <v>0.14376117717798206</v>
      </c>
      <c r="M5" s="74"/>
      <c r="N5" s="74"/>
    </row>
    <row r="6" spans="1:14" x14ac:dyDescent="0.25">
      <c r="A6" s="30" t="s">
        <v>58</v>
      </c>
      <c r="B6" s="75">
        <v>288.81281875000002</v>
      </c>
      <c r="C6" s="75">
        <v>278.74532706999992</v>
      </c>
      <c r="D6" s="36">
        <f t="shared" si="0"/>
        <v>3.6117167544379658E-2</v>
      </c>
      <c r="E6" s="45">
        <f t="shared" si="1"/>
        <v>0.11467759017044785</v>
      </c>
      <c r="G6" s="30" t="s">
        <v>82</v>
      </c>
      <c r="H6" s="75">
        <v>144.29669849999999</v>
      </c>
      <c r="I6" s="75">
        <v>73.41549225</v>
      </c>
      <c r="J6" s="36">
        <f t="shared" si="2"/>
        <v>0.96548022873196748</v>
      </c>
      <c r="K6" s="45">
        <f t="shared" si="3"/>
        <v>0.11475562077560045</v>
      </c>
      <c r="M6" s="74"/>
      <c r="N6" s="74"/>
    </row>
    <row r="7" spans="1:14" x14ac:dyDescent="0.25">
      <c r="A7" s="30" t="s">
        <v>62</v>
      </c>
      <c r="B7" s="75">
        <v>254.33859823999998</v>
      </c>
      <c r="C7" s="75">
        <v>223.79790996999998</v>
      </c>
      <c r="D7" s="36">
        <f t="shared" si="0"/>
        <v>0.13646547581295088</v>
      </c>
      <c r="E7" s="45">
        <f t="shared" si="1"/>
        <v>0.10098906848985872</v>
      </c>
      <c r="G7" s="30" t="s">
        <v>58</v>
      </c>
      <c r="H7" s="75">
        <v>139.11834216999998</v>
      </c>
      <c r="I7" s="75">
        <v>75.871917750000023</v>
      </c>
      <c r="J7" s="36">
        <f t="shared" si="2"/>
        <v>0.83359464602435107</v>
      </c>
      <c r="K7" s="45">
        <f t="shared" si="3"/>
        <v>0.11063740115294976</v>
      </c>
      <c r="M7" s="74"/>
      <c r="N7" s="74"/>
    </row>
    <row r="8" spans="1:14" x14ac:dyDescent="0.25">
      <c r="A8" s="30" t="s">
        <v>60</v>
      </c>
      <c r="B8" s="75">
        <v>204.62655537999999</v>
      </c>
      <c r="C8" s="75">
        <v>238.39171157000004</v>
      </c>
      <c r="D8" s="36">
        <f t="shared" si="0"/>
        <v>-0.14163729085893761</v>
      </c>
      <c r="E8" s="45">
        <f t="shared" si="1"/>
        <v>8.1250134109077124E-2</v>
      </c>
      <c r="G8" s="30" t="s">
        <v>61</v>
      </c>
      <c r="H8" s="75">
        <v>125.32373106</v>
      </c>
      <c r="I8" s="75">
        <v>99.44561281</v>
      </c>
      <c r="J8" s="36">
        <f t="shared" si="2"/>
        <v>0.26022383007928696</v>
      </c>
      <c r="K8" s="45">
        <f t="shared" si="3"/>
        <v>9.9666885695965532E-2</v>
      </c>
      <c r="M8" s="74"/>
      <c r="N8" s="74"/>
    </row>
    <row r="9" spans="1:14" x14ac:dyDescent="0.25">
      <c r="A9" s="30" t="s">
        <v>61</v>
      </c>
      <c r="B9" s="75">
        <v>203.07846792000001</v>
      </c>
      <c r="C9" s="75">
        <v>147.11283337999998</v>
      </c>
      <c r="D9" s="36">
        <f t="shared" si="0"/>
        <v>0.38042659674318102</v>
      </c>
      <c r="E9" s="45">
        <f t="shared" si="1"/>
        <v>8.0635442074096647E-2</v>
      </c>
      <c r="G9" s="30" t="s">
        <v>85</v>
      </c>
      <c r="H9" s="75">
        <v>77.804059010000003</v>
      </c>
      <c r="I9" s="75">
        <v>25.506723359999999</v>
      </c>
      <c r="J9" s="36">
        <f t="shared" si="2"/>
        <v>2.0503353140220835</v>
      </c>
      <c r="K9" s="45">
        <f t="shared" si="3"/>
        <v>6.1875657470804854E-2</v>
      </c>
      <c r="M9" s="74"/>
      <c r="N9" s="74"/>
    </row>
    <row r="10" spans="1:14" x14ac:dyDescent="0.25">
      <c r="A10" s="30" t="s">
        <v>59</v>
      </c>
      <c r="B10" s="75">
        <v>159.05582116000002</v>
      </c>
      <c r="C10" s="75">
        <v>246.82062392999995</v>
      </c>
      <c r="D10" s="36">
        <f t="shared" si="0"/>
        <v>-0.35558131801372739</v>
      </c>
      <c r="E10" s="45">
        <f t="shared" si="1"/>
        <v>6.3155570283046955E-2</v>
      </c>
      <c r="G10" s="30" t="s">
        <v>76</v>
      </c>
      <c r="H10" s="75">
        <v>62.245828639999999</v>
      </c>
      <c r="I10" s="75">
        <v>77.123530760000008</v>
      </c>
      <c r="J10" s="36">
        <f t="shared" si="2"/>
        <v>-0.19290743011102263</v>
      </c>
      <c r="K10" s="45">
        <f t="shared" si="3"/>
        <v>4.9502578926120408E-2</v>
      </c>
      <c r="M10" s="74"/>
      <c r="N10" s="119"/>
    </row>
    <row r="11" spans="1:14" x14ac:dyDescent="0.25">
      <c r="A11" s="30" t="s">
        <v>63</v>
      </c>
      <c r="B11" s="75">
        <v>148.64262577</v>
      </c>
      <c r="C11" s="75">
        <v>132.99801854000003</v>
      </c>
      <c r="D11" s="36">
        <f t="shared" si="0"/>
        <v>0.11763037826984424</v>
      </c>
      <c r="E11" s="45">
        <f t="shared" si="1"/>
        <v>5.9020850229873349E-2</v>
      </c>
      <c r="G11" s="30" t="s">
        <v>62</v>
      </c>
      <c r="H11" s="75">
        <v>61.96629244999999</v>
      </c>
      <c r="I11" s="75">
        <v>50.769749230000002</v>
      </c>
      <c r="J11" s="36">
        <f t="shared" si="2"/>
        <v>0.22053572038098457</v>
      </c>
      <c r="K11" s="45">
        <f t="shared" si="3"/>
        <v>4.928027065887549E-2</v>
      </c>
      <c r="M11" s="74"/>
      <c r="N11" s="74"/>
    </row>
    <row r="12" spans="1:14" x14ac:dyDescent="0.25">
      <c r="A12" s="30" t="s">
        <v>64</v>
      </c>
      <c r="B12" s="75">
        <v>81.72387737999999</v>
      </c>
      <c r="C12" s="75">
        <v>85.463358759999991</v>
      </c>
      <c r="D12" s="36">
        <f t="shared" si="0"/>
        <v>-4.3755375803814278E-2</v>
      </c>
      <c r="E12" s="45">
        <f t="shared" si="1"/>
        <v>3.2449727674435401E-2</v>
      </c>
      <c r="G12" s="30" t="s">
        <v>150</v>
      </c>
      <c r="H12" s="75">
        <v>56.612294670000011</v>
      </c>
      <c r="I12" s="75">
        <v>2.5895765500000003</v>
      </c>
      <c r="J12" s="36">
        <f t="shared" si="2"/>
        <v>20.861603075607093</v>
      </c>
      <c r="K12" s="45">
        <f t="shared" si="3"/>
        <v>4.5022367704324634E-2</v>
      </c>
      <c r="M12" s="74"/>
      <c r="N12" s="74"/>
    </row>
    <row r="13" spans="1:14" x14ac:dyDescent="0.25">
      <c r="A13" s="30" t="s">
        <v>65</v>
      </c>
      <c r="B13" s="75">
        <v>74.29845795</v>
      </c>
      <c r="C13" s="75">
        <v>58.832387829999995</v>
      </c>
      <c r="D13" s="36">
        <f t="shared" si="0"/>
        <v>0.26288360358056884</v>
      </c>
      <c r="E13" s="45">
        <f t="shared" si="1"/>
        <v>2.9501350210018516E-2</v>
      </c>
      <c r="G13" s="30" t="s">
        <v>57</v>
      </c>
      <c r="H13" s="75">
        <v>48.573781180000005</v>
      </c>
      <c r="I13" s="75">
        <v>35.881242890000003</v>
      </c>
      <c r="J13" s="36">
        <f t="shared" si="2"/>
        <v>0.35373742010306386</v>
      </c>
      <c r="K13" s="45">
        <f t="shared" si="3"/>
        <v>3.8629535330145334E-2</v>
      </c>
      <c r="M13" s="74"/>
      <c r="N13" s="120"/>
    </row>
    <row r="14" spans="1:14" x14ac:dyDescent="0.25">
      <c r="A14" s="30" t="s">
        <v>68</v>
      </c>
      <c r="B14" s="75">
        <v>34.010823670000001</v>
      </c>
      <c r="C14" s="75">
        <v>37.193170769999988</v>
      </c>
      <c r="D14" s="36">
        <f t="shared" si="0"/>
        <v>-8.5562672773434767E-2</v>
      </c>
      <c r="E14" s="45">
        <f t="shared" si="1"/>
        <v>1.3504522808469099E-2</v>
      </c>
      <c r="G14" s="30" t="s">
        <v>59</v>
      </c>
      <c r="H14" s="75">
        <v>36.908895519999994</v>
      </c>
      <c r="I14" s="75">
        <v>35.114425489999995</v>
      </c>
      <c r="J14" s="36">
        <f t="shared" si="2"/>
        <v>5.1103499628978311E-2</v>
      </c>
      <c r="K14" s="45">
        <f t="shared" si="3"/>
        <v>2.9352738223178253E-2</v>
      </c>
      <c r="M14" s="74"/>
      <c r="N14" s="74"/>
    </row>
    <row r="15" spans="1:14" x14ac:dyDescent="0.25">
      <c r="A15" s="30" t="s">
        <v>69</v>
      </c>
      <c r="B15" s="75">
        <v>32.584983130000005</v>
      </c>
      <c r="C15" s="75">
        <v>31.641412859999999</v>
      </c>
      <c r="D15" s="36">
        <f t="shared" si="0"/>
        <v>2.9820737593953428E-2</v>
      </c>
      <c r="E15" s="45">
        <f t="shared" si="1"/>
        <v>1.2938370801081685E-2</v>
      </c>
      <c r="G15" s="30" t="s">
        <v>64</v>
      </c>
      <c r="H15" s="75">
        <v>30.98543372</v>
      </c>
      <c r="I15" s="75">
        <v>6.4413226400000001</v>
      </c>
      <c r="J15" s="36">
        <f t="shared" si="2"/>
        <v>3.8104147939405193</v>
      </c>
      <c r="K15" s="45">
        <f t="shared" si="3"/>
        <v>2.4641954518036482E-2</v>
      </c>
      <c r="M15" s="74"/>
      <c r="N15" s="74"/>
    </row>
    <row r="16" spans="1:14" x14ac:dyDescent="0.25">
      <c r="A16" s="30" t="s">
        <v>70</v>
      </c>
      <c r="B16" s="75">
        <v>31.854587189999997</v>
      </c>
      <c r="C16" s="89">
        <v>27.628002590000005</v>
      </c>
      <c r="D16" s="36">
        <f t="shared" si="0"/>
        <v>0.1529819097935734</v>
      </c>
      <c r="E16" s="45">
        <f t="shared" si="1"/>
        <v>1.2648355812716561E-2</v>
      </c>
      <c r="G16" s="30" t="s">
        <v>65</v>
      </c>
      <c r="H16" s="75">
        <v>20.299475640000001</v>
      </c>
      <c r="I16" s="75">
        <v>14.577921989999998</v>
      </c>
      <c r="J16" s="36">
        <f t="shared" si="2"/>
        <v>0.39248074272346978</v>
      </c>
      <c r="K16" s="45">
        <f t="shared" si="3"/>
        <v>1.6143674475597093E-2</v>
      </c>
      <c r="M16" s="74"/>
      <c r="N16" s="74"/>
    </row>
    <row r="17" spans="1:14" x14ac:dyDescent="0.25">
      <c r="A17" s="30" t="s">
        <v>72</v>
      </c>
      <c r="B17" s="75">
        <v>31.840153539999992</v>
      </c>
      <c r="C17" s="75">
        <v>31.01361743</v>
      </c>
      <c r="D17" s="36">
        <f t="shared" si="0"/>
        <v>2.6650748235530486E-2</v>
      </c>
      <c r="E17" s="45">
        <f t="shared" si="1"/>
        <v>1.264262470906774E-2</v>
      </c>
      <c r="G17" s="30" t="s">
        <v>63</v>
      </c>
      <c r="H17" s="75">
        <v>19.989304689999997</v>
      </c>
      <c r="I17" s="75">
        <v>26.933944630000003</v>
      </c>
      <c r="J17" s="36">
        <f t="shared" si="2"/>
        <v>-0.25783969022735775</v>
      </c>
      <c r="K17" s="45">
        <f t="shared" si="3"/>
        <v>1.589700313603205E-2</v>
      </c>
      <c r="M17" s="74"/>
      <c r="N17" s="74"/>
    </row>
    <row r="18" spans="1:14" x14ac:dyDescent="0.25">
      <c r="A18" s="30" t="s">
        <v>71</v>
      </c>
      <c r="B18" s="75">
        <v>29.650460819999999</v>
      </c>
      <c r="C18" s="75">
        <v>33.080457840000001</v>
      </c>
      <c r="D18" s="36">
        <f t="shared" si="0"/>
        <v>-0.10368650387457878</v>
      </c>
      <c r="E18" s="45">
        <f t="shared" si="1"/>
        <v>1.1773173396518019E-2</v>
      </c>
      <c r="G18" s="30" t="s">
        <v>86</v>
      </c>
      <c r="H18" s="75">
        <v>16.929061770000001</v>
      </c>
      <c r="I18" s="75">
        <v>21.418808810000002</v>
      </c>
      <c r="J18" s="36">
        <f t="shared" si="2"/>
        <v>-0.20961702771742519</v>
      </c>
      <c r="K18" s="45">
        <f t="shared" si="3"/>
        <v>1.3463267093147218E-2</v>
      </c>
      <c r="M18" s="74"/>
      <c r="N18" s="74"/>
    </row>
    <row r="19" spans="1:14" x14ac:dyDescent="0.25">
      <c r="A19" s="30" t="s">
        <v>77</v>
      </c>
      <c r="B19" s="75">
        <v>24.906174549999996</v>
      </c>
      <c r="C19" s="75">
        <v>20.58423007</v>
      </c>
      <c r="D19" s="36">
        <f t="shared" si="0"/>
        <v>0.20996386385609389</v>
      </c>
      <c r="E19" s="45">
        <f t="shared" si="1"/>
        <v>9.8893812612621014E-3</v>
      </c>
      <c r="G19" s="30" t="s">
        <v>162</v>
      </c>
      <c r="H19" s="75">
        <v>16.871339049999996</v>
      </c>
      <c r="I19" s="75">
        <v>5.0739092000000001</v>
      </c>
      <c r="J19" s="36">
        <f t="shared" si="2"/>
        <v>2.3251164703538634</v>
      </c>
      <c r="K19" s="45">
        <f t="shared" si="3"/>
        <v>1.3417361631447021E-2</v>
      </c>
      <c r="M19" s="74"/>
      <c r="N19" s="74"/>
    </row>
    <row r="20" spans="1:14" x14ac:dyDescent="0.25">
      <c r="A20" s="30" t="s">
        <v>79</v>
      </c>
      <c r="B20" s="75">
        <v>22.572930309999993</v>
      </c>
      <c r="C20" s="75">
        <v>31.117052200000003</v>
      </c>
      <c r="D20" s="36">
        <f t="shared" si="0"/>
        <v>-0.27458005453357204</v>
      </c>
      <c r="E20" s="45">
        <f t="shared" si="1"/>
        <v>8.9629306006565861E-3</v>
      </c>
      <c r="G20" s="30" t="s">
        <v>84</v>
      </c>
      <c r="H20" s="75">
        <v>15.76716847</v>
      </c>
      <c r="I20" s="75">
        <v>16.021340919999997</v>
      </c>
      <c r="J20" s="36">
        <f t="shared" si="2"/>
        <v>-1.5864617778821755E-2</v>
      </c>
      <c r="K20" s="45">
        <f t="shared" si="3"/>
        <v>1.2539241884652852E-2</v>
      </c>
      <c r="M20" s="74"/>
      <c r="N20" s="74"/>
    </row>
    <row r="21" spans="1:14" x14ac:dyDescent="0.25">
      <c r="A21" s="30" t="s">
        <v>66</v>
      </c>
      <c r="B21" s="75">
        <v>22.109470200000004</v>
      </c>
      <c r="C21" s="75">
        <v>26.728248089999997</v>
      </c>
      <c r="D21" s="36">
        <f t="shared" si="0"/>
        <v>-0.17280511144791588</v>
      </c>
      <c r="E21" s="45">
        <f t="shared" si="1"/>
        <v>8.7789066062059253E-3</v>
      </c>
      <c r="G21" s="30" t="s">
        <v>68</v>
      </c>
      <c r="H21" s="75">
        <v>15.048588499999999</v>
      </c>
      <c r="I21" s="75">
        <v>14.099742149999999</v>
      </c>
      <c r="J21" s="36">
        <f t="shared" si="2"/>
        <v>6.7295298020751515E-2</v>
      </c>
      <c r="K21" s="45">
        <f t="shared" si="3"/>
        <v>1.1967772880916343E-2</v>
      </c>
      <c r="M21" s="74"/>
      <c r="N21" s="74"/>
    </row>
    <row r="22" spans="1:14" x14ac:dyDescent="0.25">
      <c r="A22" s="30" t="s">
        <v>67</v>
      </c>
      <c r="B22" s="75">
        <v>20.277207049999998</v>
      </c>
      <c r="C22" s="75">
        <v>25.517707349999998</v>
      </c>
      <c r="D22" s="36">
        <f t="shared" si="0"/>
        <v>-0.20536720748935156</v>
      </c>
      <c r="E22" s="45">
        <f t="shared" si="1"/>
        <v>8.0513782246419609E-3</v>
      </c>
      <c r="G22" s="30" t="s">
        <v>160</v>
      </c>
      <c r="H22" s="75">
        <v>12.715885790000002</v>
      </c>
      <c r="I22" s="75">
        <v>4.3823929999999997E-2</v>
      </c>
      <c r="J22" s="36">
        <f t="shared" si="2"/>
        <v>289.15849993371205</v>
      </c>
      <c r="K22" s="45">
        <f t="shared" si="3"/>
        <v>1.011263170060046E-2</v>
      </c>
      <c r="M22" s="74"/>
      <c r="N22" s="74"/>
    </row>
    <row r="23" spans="1:14" x14ac:dyDescent="0.25">
      <c r="A23" s="30" t="s">
        <v>78</v>
      </c>
      <c r="B23" s="75">
        <v>19.087185730000002</v>
      </c>
      <c r="C23" s="75">
        <v>16.6663125</v>
      </c>
      <c r="D23" s="36">
        <f t="shared" si="0"/>
        <v>0.14525548047896031</v>
      </c>
      <c r="E23" s="45">
        <f t="shared" si="1"/>
        <v>7.5788618805970511E-3</v>
      </c>
      <c r="G23" s="30" t="s">
        <v>139</v>
      </c>
      <c r="H23" s="75">
        <v>12.544223370000001</v>
      </c>
      <c r="I23" s="75">
        <v>11.240624669999997</v>
      </c>
      <c r="J23" s="36">
        <f t="shared" si="2"/>
        <v>0.11597208680752114</v>
      </c>
      <c r="K23" s="45">
        <f t="shared" si="3"/>
        <v>9.9761127935449265E-3</v>
      </c>
      <c r="M23" s="74"/>
      <c r="N23" s="74"/>
    </row>
    <row r="24" spans="1:14" x14ac:dyDescent="0.25">
      <c r="A24" s="30" t="s">
        <v>80</v>
      </c>
      <c r="B24" s="75">
        <v>16.342252039999998</v>
      </c>
      <c r="C24" s="75">
        <v>17.226575199999999</v>
      </c>
      <c r="D24" s="36">
        <f t="shared" si="0"/>
        <v>-5.1334821328850144E-2</v>
      </c>
      <c r="E24" s="45">
        <f t="shared" si="1"/>
        <v>6.4889435656508053E-3</v>
      </c>
      <c r="G24" s="30" t="s">
        <v>149</v>
      </c>
      <c r="H24" s="75">
        <v>12.17576322</v>
      </c>
      <c r="I24" s="75">
        <v>19.949172570000002</v>
      </c>
      <c r="J24" s="36">
        <f t="shared" si="2"/>
        <v>-0.38966074019981278</v>
      </c>
      <c r="K24" s="45">
        <f t="shared" si="3"/>
        <v>9.6830854846469278E-3</v>
      </c>
      <c r="M24" s="74"/>
      <c r="N24" s="74"/>
    </row>
    <row r="25" spans="1:14" x14ac:dyDescent="0.25">
      <c r="A25" s="30" t="s">
        <v>141</v>
      </c>
      <c r="B25" s="75">
        <v>16.275443480000003</v>
      </c>
      <c r="C25" s="75">
        <v>21.118254650000036</v>
      </c>
      <c r="D25" s="36">
        <f t="shared" si="0"/>
        <v>-0.22931872213218263</v>
      </c>
      <c r="E25" s="45">
        <f t="shared" si="1"/>
        <v>6.4624161950973917E-3</v>
      </c>
      <c r="G25" s="30" t="s">
        <v>163</v>
      </c>
      <c r="H25" s="75">
        <v>11.968690410000001</v>
      </c>
      <c r="I25" s="75">
        <v>3.4120156699999997</v>
      </c>
      <c r="J25" s="36">
        <f t="shared" si="2"/>
        <v>2.5078064017214792</v>
      </c>
      <c r="K25" s="45">
        <f t="shared" si="3"/>
        <v>9.518405564008979E-3</v>
      </c>
      <c r="M25" s="74"/>
      <c r="N25" s="74"/>
    </row>
    <row r="26" spans="1:14" x14ac:dyDescent="0.25">
      <c r="A26" s="30" t="s">
        <v>74</v>
      </c>
      <c r="B26" s="75">
        <v>15.612101370000001</v>
      </c>
      <c r="C26" s="75">
        <v>12.113563539999999</v>
      </c>
      <c r="D26" s="36">
        <f t="shared" si="0"/>
        <v>0.28881161339910744</v>
      </c>
      <c r="E26" s="45">
        <f t="shared" si="1"/>
        <v>6.1990259655271872E-3</v>
      </c>
      <c r="G26" s="30" t="s">
        <v>161</v>
      </c>
      <c r="H26" s="75">
        <v>10.852076480000001</v>
      </c>
      <c r="I26" s="75">
        <v>0.12953414999999999</v>
      </c>
      <c r="J26" s="36">
        <f t="shared" si="2"/>
        <v>82.777725642234131</v>
      </c>
      <c r="K26" s="45">
        <f t="shared" si="3"/>
        <v>8.6303899265352431E-3</v>
      </c>
      <c r="M26" s="74"/>
      <c r="N26" s="74"/>
    </row>
    <row r="27" spans="1:14" x14ac:dyDescent="0.25">
      <c r="A27" s="30" t="s">
        <v>143</v>
      </c>
      <c r="B27" s="75">
        <v>14.17183625</v>
      </c>
      <c r="C27" s="75">
        <v>13.651548689999998</v>
      </c>
      <c r="D27" s="36">
        <f t="shared" si="0"/>
        <v>3.8111980685467728E-2</v>
      </c>
      <c r="E27" s="45">
        <f t="shared" si="1"/>
        <v>5.627146455874533E-3</v>
      </c>
      <c r="G27" s="30" t="s">
        <v>83</v>
      </c>
      <c r="H27" s="75">
        <v>10.808942589999999</v>
      </c>
      <c r="I27" s="75">
        <v>31.530492549999998</v>
      </c>
      <c r="J27" s="36">
        <f t="shared" si="2"/>
        <v>-0.65719081067764673</v>
      </c>
      <c r="K27" s="45">
        <f t="shared" si="3"/>
        <v>8.5960866030713561E-3</v>
      </c>
      <c r="M27" s="74"/>
      <c r="N27" s="74"/>
    </row>
    <row r="28" spans="1:14" x14ac:dyDescent="0.25">
      <c r="A28" s="30" t="s">
        <v>73</v>
      </c>
      <c r="B28" s="75">
        <v>13.689753199999998</v>
      </c>
      <c r="C28" s="75">
        <v>17.277598170000001</v>
      </c>
      <c r="D28" s="36">
        <f t="shared" si="0"/>
        <v>-0.20765878073433641</v>
      </c>
      <c r="E28" s="45">
        <f t="shared" si="1"/>
        <v>5.4357279354802761E-3</v>
      </c>
      <c r="G28" s="30" t="s">
        <v>164</v>
      </c>
      <c r="H28" s="75">
        <v>9.6657683599999995</v>
      </c>
      <c r="I28" s="75">
        <v>6.0071354799999996</v>
      </c>
      <c r="J28" s="36">
        <f t="shared" si="2"/>
        <v>0.60904783855482481</v>
      </c>
      <c r="K28" s="45">
        <f t="shared" si="3"/>
        <v>7.6869482112576371E-3</v>
      </c>
      <c r="M28" s="74"/>
      <c r="N28" s="74"/>
    </row>
    <row r="29" spans="1:14" x14ac:dyDescent="0.25">
      <c r="A29" s="30" t="s">
        <v>81</v>
      </c>
      <c r="B29" s="75">
        <v>13.091825849999998</v>
      </c>
      <c r="C29" s="75">
        <v>10.518124709999999</v>
      </c>
      <c r="D29" s="36">
        <f t="shared" si="0"/>
        <v>0.24469201601622759</v>
      </c>
      <c r="E29" s="45">
        <f t="shared" si="1"/>
        <v>5.1983116466473482E-3</v>
      </c>
      <c r="G29" s="30" t="s">
        <v>66</v>
      </c>
      <c r="H29" s="75">
        <v>9.1310994000000001</v>
      </c>
      <c r="I29" s="75">
        <v>10.227901089999996</v>
      </c>
      <c r="J29" s="36">
        <f t="shared" si="2"/>
        <v>-0.10723624332585291</v>
      </c>
      <c r="K29" s="45">
        <f t="shared" si="3"/>
        <v>7.261739117411012E-3</v>
      </c>
      <c r="M29" s="74"/>
      <c r="N29" s="74"/>
    </row>
    <row r="30" spans="1:14" x14ac:dyDescent="0.25">
      <c r="A30" s="30" t="s">
        <v>159</v>
      </c>
      <c r="B30" s="75">
        <v>12.039345789999999</v>
      </c>
      <c r="C30" s="75">
        <v>10.015230039999999</v>
      </c>
      <c r="D30" s="36">
        <f t="shared" si="0"/>
        <v>0.20210377014964709</v>
      </c>
      <c r="E30" s="45">
        <f t="shared" si="1"/>
        <v>4.7804081841015108E-3</v>
      </c>
      <c r="G30" s="30" t="s">
        <v>70</v>
      </c>
      <c r="H30" s="75">
        <v>8.8586127100000009</v>
      </c>
      <c r="I30" s="75">
        <v>2.0442309700000001</v>
      </c>
      <c r="J30" s="36">
        <f t="shared" si="2"/>
        <v>3.3334695736460738</v>
      </c>
      <c r="K30" s="45">
        <f t="shared" si="3"/>
        <v>7.0450371443992145E-3</v>
      </c>
      <c r="M30" s="74"/>
      <c r="N30" s="74"/>
    </row>
    <row r="31" spans="1:14" x14ac:dyDescent="0.25">
      <c r="A31" s="30" t="s">
        <v>158</v>
      </c>
      <c r="B31" s="75">
        <v>11.93212188</v>
      </c>
      <c r="C31" s="75">
        <v>10.490651360000001</v>
      </c>
      <c r="D31" s="36">
        <f t="shared" si="0"/>
        <v>0.13740524496850681</v>
      </c>
      <c r="E31" s="45">
        <f t="shared" si="1"/>
        <v>4.7378332746474518E-3</v>
      </c>
      <c r="G31" s="30" t="s">
        <v>77</v>
      </c>
      <c r="H31" s="75">
        <v>7.40048102</v>
      </c>
      <c r="I31" s="75">
        <v>5.5916248000000008</v>
      </c>
      <c r="J31" s="36">
        <f t="shared" si="2"/>
        <v>0.32349384744126586</v>
      </c>
      <c r="K31" s="45">
        <f t="shared" si="3"/>
        <v>5.8854208191613539E-3</v>
      </c>
      <c r="M31" s="74"/>
      <c r="N31" s="74"/>
    </row>
    <row r="32" spans="1:14" x14ac:dyDescent="0.25">
      <c r="A32" s="30" t="s">
        <v>76</v>
      </c>
      <c r="B32" s="75">
        <v>11.459309960000001</v>
      </c>
      <c r="C32" s="75">
        <v>8.9571998600000011</v>
      </c>
      <c r="D32" s="36">
        <f t="shared" si="0"/>
        <v>0.27934065769522753</v>
      </c>
      <c r="E32" s="45">
        <f t="shared" si="1"/>
        <v>4.5500959996049722E-3</v>
      </c>
      <c r="G32" s="30" t="s">
        <v>60</v>
      </c>
      <c r="H32" s="75">
        <v>5.8774832000000004</v>
      </c>
      <c r="I32" s="75">
        <v>2.5327170300000001</v>
      </c>
      <c r="J32" s="36">
        <f t="shared" si="2"/>
        <v>1.3206237137356003</v>
      </c>
      <c r="K32" s="45">
        <f t="shared" si="3"/>
        <v>4.6742180536733678E-3</v>
      </c>
      <c r="M32" s="74"/>
      <c r="N32" s="74"/>
    </row>
    <row r="33" spans="1:19" x14ac:dyDescent="0.25">
      <c r="A33" s="30" t="s">
        <v>75</v>
      </c>
      <c r="B33" s="75">
        <v>11.145562439999997</v>
      </c>
      <c r="C33" s="75">
        <v>18.366493409999997</v>
      </c>
      <c r="D33" s="36">
        <f t="shared" si="0"/>
        <v>-0.39315784503907658</v>
      </c>
      <c r="E33" s="45">
        <f t="shared" si="1"/>
        <v>4.4255177012064544E-3</v>
      </c>
      <c r="G33" s="30" t="s">
        <v>152</v>
      </c>
      <c r="H33" s="75">
        <v>5.3750244099999991</v>
      </c>
      <c r="I33" s="75">
        <v>4.9095523499999993</v>
      </c>
      <c r="J33" s="36">
        <f t="shared" si="2"/>
        <v>9.4809470765700121E-2</v>
      </c>
      <c r="K33" s="45">
        <f t="shared" si="3"/>
        <v>4.2746249170320105E-3</v>
      </c>
      <c r="M33" s="74"/>
      <c r="N33" s="74"/>
    </row>
    <row r="34" spans="1:19" ht="15.75" thickBot="1" x14ac:dyDescent="0.3">
      <c r="A34" s="46" t="s">
        <v>154</v>
      </c>
      <c r="B34" s="76">
        <v>7.2707889800000007</v>
      </c>
      <c r="C34" s="76">
        <v>8.41733391</v>
      </c>
      <c r="D34" s="47">
        <f t="shared" si="0"/>
        <v>-0.13621236156948413</v>
      </c>
      <c r="E34" s="48">
        <f t="shared" si="1"/>
        <v>2.8869790560992837E-3</v>
      </c>
      <c r="G34" s="46" t="s">
        <v>151</v>
      </c>
      <c r="H34" s="76">
        <v>4.9740176999999992</v>
      </c>
      <c r="I34" s="76">
        <v>4.9979869800000003</v>
      </c>
      <c r="J34" s="47">
        <f t="shared" si="2"/>
        <v>-4.7957868029502304E-3</v>
      </c>
      <c r="K34" s="48">
        <f t="shared" si="3"/>
        <v>3.9557141282225827E-3</v>
      </c>
      <c r="M34" s="74"/>
      <c r="N34" s="74"/>
    </row>
    <row r="35" spans="1:19" x14ac:dyDescent="0.25">
      <c r="A35" s="49" t="s">
        <v>129</v>
      </c>
      <c r="B35" s="77">
        <v>2094.8476368900006</v>
      </c>
      <c r="C35" s="77">
        <v>2066.6774380900001</v>
      </c>
      <c r="D35" s="50">
        <f t="shared" ref="D35:D41" si="4">(B35/C35)-1</f>
        <v>1.3630670312070992E-2</v>
      </c>
      <c r="E35" s="51">
        <f t="shared" ref="E35:E41" si="5">B35/$B$41</f>
        <v>0.83179160749353898</v>
      </c>
      <c r="G35" s="49" t="s">
        <v>129</v>
      </c>
      <c r="H35" s="77">
        <v>757.44576124999992</v>
      </c>
      <c r="I35" s="77">
        <v>477.6592532300001</v>
      </c>
      <c r="J35" s="50">
        <f t="shared" ref="J35:J41" si="6">(H35/I35)-1</f>
        <v>0.58574497641999712</v>
      </c>
      <c r="K35" s="51">
        <f t="shared" ref="K35:K41" si="7">H35/$H$41</f>
        <v>0.60237801307762417</v>
      </c>
      <c r="M35" s="74"/>
      <c r="N35" s="74"/>
    </row>
    <row r="36" spans="1:19" x14ac:dyDescent="0.25">
      <c r="A36" s="41" t="s">
        <v>138</v>
      </c>
      <c r="B36" s="78">
        <v>1820.9019411799993</v>
      </c>
      <c r="C36" s="78">
        <v>1758.5561080299997</v>
      </c>
      <c r="D36" s="52">
        <f t="shared" si="4"/>
        <v>3.5452854114414123E-2</v>
      </c>
      <c r="E36" s="53">
        <f t="shared" si="5"/>
        <v>0.72301723813708962</v>
      </c>
      <c r="G36" s="41" t="s">
        <v>138</v>
      </c>
      <c r="H36" s="78">
        <v>581.32205954000005</v>
      </c>
      <c r="I36" s="78">
        <v>364.61753172000004</v>
      </c>
      <c r="J36" s="52">
        <f t="shared" si="6"/>
        <v>0.59433381274275487</v>
      </c>
      <c r="K36" s="53">
        <f t="shared" si="7"/>
        <v>0.4623111582352889</v>
      </c>
      <c r="M36" s="74"/>
      <c r="N36" s="74"/>
      <c r="S36" t="s">
        <v>155</v>
      </c>
    </row>
    <row r="37" spans="1:19" x14ac:dyDescent="0.25">
      <c r="A37" s="32" t="s">
        <v>131</v>
      </c>
      <c r="B37" s="78">
        <v>226.05122984000005</v>
      </c>
      <c r="C37" s="78">
        <v>212.41187287000002</v>
      </c>
      <c r="D37" s="52">
        <f t="shared" si="4"/>
        <v>6.4211838941543364E-2</v>
      </c>
      <c r="E37" s="53">
        <f t="shared" si="5"/>
        <v>8.9757131990587005E-2</v>
      </c>
      <c r="G37" s="32" t="s">
        <v>130</v>
      </c>
      <c r="H37" s="78">
        <v>228.12812564999999</v>
      </c>
      <c r="I37" s="78">
        <v>219.62517640000002</v>
      </c>
      <c r="J37" s="52">
        <f t="shared" si="6"/>
        <v>3.8715730998497566E-2</v>
      </c>
      <c r="K37" s="53">
        <f t="shared" si="7"/>
        <v>0.18142469611208695</v>
      </c>
      <c r="M37" s="74"/>
      <c r="N37" s="74"/>
    </row>
    <row r="38" spans="1:19" x14ac:dyDescent="0.25">
      <c r="A38" s="32" t="s">
        <v>132</v>
      </c>
      <c r="B38" s="78">
        <v>140.43139135000001</v>
      </c>
      <c r="C38" s="78">
        <v>170.12032437000008</v>
      </c>
      <c r="D38" s="52">
        <f t="shared" si="4"/>
        <v>-0.17451726082668795</v>
      </c>
      <c r="E38" s="53">
        <f t="shared" si="5"/>
        <v>5.5760452787385409E-2</v>
      </c>
      <c r="G38" s="32" t="s">
        <v>131</v>
      </c>
      <c r="H38" s="78">
        <v>156.36433174999999</v>
      </c>
      <c r="I38" s="78">
        <v>209.62628910999996</v>
      </c>
      <c r="J38" s="52">
        <f t="shared" si="6"/>
        <v>-0.25408052389865621</v>
      </c>
      <c r="K38" s="53">
        <f t="shared" si="7"/>
        <v>0.1243527131504896</v>
      </c>
      <c r="M38" s="74"/>
      <c r="N38" s="74"/>
    </row>
    <row r="39" spans="1:19" x14ac:dyDescent="0.25">
      <c r="A39" s="32" t="s">
        <v>130</v>
      </c>
      <c r="B39" s="78">
        <v>37.502306220000001</v>
      </c>
      <c r="C39" s="78">
        <v>79.120633100000006</v>
      </c>
      <c r="D39" s="52">
        <f t="shared" si="4"/>
        <v>-0.52601104477259297</v>
      </c>
      <c r="E39" s="53">
        <f t="shared" si="5"/>
        <v>1.4890869878135548E-2</v>
      </c>
      <c r="G39" s="32" t="s">
        <v>132</v>
      </c>
      <c r="H39" s="78">
        <v>112.45738476000002</v>
      </c>
      <c r="I39" s="78">
        <v>58.795925399999994</v>
      </c>
      <c r="J39" s="52">
        <f t="shared" si="6"/>
        <v>0.91267309758169124</v>
      </c>
      <c r="K39" s="53">
        <f t="shared" si="7"/>
        <v>8.9434596446670289E-2</v>
      </c>
      <c r="M39" s="74"/>
      <c r="N39" s="74"/>
    </row>
    <row r="40" spans="1:19" ht="15.75" thickBot="1" x14ac:dyDescent="0.3">
      <c r="A40" s="54" t="s">
        <v>133</v>
      </c>
      <c r="B40" s="79">
        <v>16.89259925</v>
      </c>
      <c r="C40" s="79">
        <v>14.23352227</v>
      </c>
      <c r="D40" s="55">
        <f t="shared" si="4"/>
        <v>0.18681791685565674</v>
      </c>
      <c r="E40" s="56">
        <f t="shared" si="5"/>
        <v>6.7074674250590703E-3</v>
      </c>
      <c r="G40" s="54" t="s">
        <v>133</v>
      </c>
      <c r="H40" s="79">
        <v>3.0303729800000005</v>
      </c>
      <c r="I40" s="79">
        <v>3.2222757300000002</v>
      </c>
      <c r="J40" s="55">
        <f t="shared" si="6"/>
        <v>-5.9555036899340608E-2</v>
      </c>
      <c r="K40" s="56">
        <f t="shared" si="7"/>
        <v>2.4099812131287697E-3</v>
      </c>
      <c r="M40" s="74"/>
      <c r="N40" s="74"/>
    </row>
    <row r="41" spans="1:19" ht="19.5" thickBot="1" x14ac:dyDescent="0.35">
      <c r="A41" s="80" t="s">
        <v>39</v>
      </c>
      <c r="B41" s="81">
        <v>2518.4765246699999</v>
      </c>
      <c r="C41" s="81">
        <v>2544.4273349900009</v>
      </c>
      <c r="D41" s="82">
        <f t="shared" si="4"/>
        <v>-1.019907700374667E-2</v>
      </c>
      <c r="E41" s="83">
        <f t="shared" si="5"/>
        <v>1</v>
      </c>
      <c r="F41" s="84"/>
      <c r="G41" s="80" t="s">
        <v>39</v>
      </c>
      <c r="H41" s="81">
        <v>1257.4259763900002</v>
      </c>
      <c r="I41" s="81">
        <v>968.92891986999996</v>
      </c>
      <c r="J41" s="82">
        <f t="shared" si="6"/>
        <v>0.29774842158566961</v>
      </c>
      <c r="K41" s="83">
        <f t="shared" si="7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172</v>
      </c>
      <c r="G43" s="90" t="s">
        <v>172</v>
      </c>
    </row>
    <row r="64" spans="1:10" x14ac:dyDescent="0.25">
      <c r="A64" t="s">
        <v>42</v>
      </c>
      <c r="B64" s="1"/>
      <c r="C64" s="1">
        <f>C41-C5-C6-C7-C8-C9-C10-C11-C12-C13-C14</f>
        <v>595.70583953000096</v>
      </c>
      <c r="D64" s="1"/>
      <c r="G64" t="s">
        <v>42</v>
      </c>
      <c r="H64" s="1"/>
      <c r="I64" s="1">
        <f>I41-I5-I6-I7-I8-I9-I10-I11-I12-I13-I14</f>
        <v>328.06483943000006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F31" sqref="F31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181</v>
      </c>
    </row>
    <row r="4" spans="1:10" ht="15.75" thickBot="1" x14ac:dyDescent="0.3"/>
    <row r="5" spans="1:10" x14ac:dyDescent="0.25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9" t="s">
        <v>156</v>
      </c>
    </row>
    <row r="6" spans="1:10" x14ac:dyDescent="0.25">
      <c r="A6" s="148"/>
      <c r="B6" s="146"/>
      <c r="C6" s="85" t="s">
        <v>182</v>
      </c>
      <c r="D6" s="85" t="s">
        <v>175</v>
      </c>
      <c r="E6" s="85" t="s">
        <v>182</v>
      </c>
      <c r="F6" s="85" t="s">
        <v>175</v>
      </c>
      <c r="G6" s="141"/>
    </row>
    <row r="7" spans="1:10" x14ac:dyDescent="0.25">
      <c r="A7" s="88">
        <v>7</v>
      </c>
      <c r="B7" s="100" t="s">
        <v>93</v>
      </c>
      <c r="C7" s="100">
        <v>1050211.2290700001</v>
      </c>
      <c r="D7" s="100">
        <v>1118854.1207700002</v>
      </c>
      <c r="E7" s="100">
        <v>60052.833530000018</v>
      </c>
      <c r="F7" s="100">
        <v>73482.319620000009</v>
      </c>
      <c r="G7" s="22">
        <f t="shared" ref="G7:G30" si="0">D7-F7</f>
        <v>1045371.8011500002</v>
      </c>
      <c r="H7" s="1"/>
      <c r="I7" s="123"/>
      <c r="J7" s="1"/>
    </row>
    <row r="8" spans="1:10" x14ac:dyDescent="0.25">
      <c r="A8" s="88">
        <v>15</v>
      </c>
      <c r="B8" s="100" t="s">
        <v>101</v>
      </c>
      <c r="C8" s="100">
        <v>528927.46267000004</v>
      </c>
      <c r="D8" s="100">
        <v>493323.80817999993</v>
      </c>
      <c r="E8" s="100">
        <v>287065.32221999997</v>
      </c>
      <c r="F8" s="100">
        <v>392239.22604999994</v>
      </c>
      <c r="G8" s="22">
        <f t="shared" si="0"/>
        <v>101084.58213</v>
      </c>
      <c r="H8" s="1"/>
      <c r="I8" s="123"/>
      <c r="J8" s="1"/>
    </row>
    <row r="9" spans="1:10" x14ac:dyDescent="0.25">
      <c r="A9" s="88">
        <v>8</v>
      </c>
      <c r="B9" s="100" t="s">
        <v>94</v>
      </c>
      <c r="C9" s="100">
        <v>483876.26222999999</v>
      </c>
      <c r="D9" s="100">
        <v>442315.636</v>
      </c>
      <c r="E9" s="100">
        <v>117134.67905000001</v>
      </c>
      <c r="F9" s="100">
        <v>132429.69373999999</v>
      </c>
      <c r="G9" s="22">
        <f t="shared" si="0"/>
        <v>309885.94226000004</v>
      </c>
      <c r="H9" s="1"/>
      <c r="I9" s="123"/>
      <c r="J9" s="1"/>
    </row>
    <row r="10" spans="1:10" x14ac:dyDescent="0.25">
      <c r="A10" s="88">
        <v>20</v>
      </c>
      <c r="B10" s="100" t="s">
        <v>106</v>
      </c>
      <c r="C10" s="100">
        <v>104373.81397999996</v>
      </c>
      <c r="D10" s="100">
        <v>98454.764270000014</v>
      </c>
      <c r="E10" s="100">
        <v>13815.206670000001</v>
      </c>
      <c r="F10" s="100">
        <v>17578.433670000002</v>
      </c>
      <c r="G10" s="22">
        <f t="shared" si="0"/>
        <v>80876.330600000016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68153.52205</v>
      </c>
      <c r="D11" s="100">
        <v>77264.664089999977</v>
      </c>
      <c r="E11" s="100">
        <v>14127.255620000002</v>
      </c>
      <c r="F11" s="100">
        <v>15682.19123</v>
      </c>
      <c r="G11" s="22">
        <f t="shared" si="0"/>
        <v>61582.47285999998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54941.585399999996</v>
      </c>
      <c r="D12" s="100">
        <v>51803.614049999996</v>
      </c>
      <c r="E12" s="100">
        <v>156571.78530000002</v>
      </c>
      <c r="F12" s="100">
        <v>148730.25553999995</v>
      </c>
      <c r="G12" s="22">
        <f t="shared" si="0"/>
        <v>-96926.641489999951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46718.519620000043</v>
      </c>
      <c r="D13" s="100">
        <v>44830.235890000018</v>
      </c>
      <c r="E13" s="100">
        <v>18413.472539999999</v>
      </c>
      <c r="F13" s="100">
        <v>23873.810239999999</v>
      </c>
      <c r="G13" s="22">
        <f t="shared" si="0"/>
        <v>20956.425650000019</v>
      </c>
      <c r="H13" s="1"/>
      <c r="I13" s="123"/>
      <c r="J13" s="1"/>
    </row>
    <row r="14" spans="1:10" x14ac:dyDescent="0.25">
      <c r="A14" s="88">
        <v>21</v>
      </c>
      <c r="B14" s="100" t="s">
        <v>107</v>
      </c>
      <c r="C14" s="100">
        <v>34472.672859999999</v>
      </c>
      <c r="D14" s="100">
        <v>42159.057760000003</v>
      </c>
      <c r="E14" s="100">
        <v>8340.8748000000014</v>
      </c>
      <c r="F14" s="100">
        <v>9697.6442499999994</v>
      </c>
      <c r="G14" s="22">
        <f t="shared" si="0"/>
        <v>32461.413510000006</v>
      </c>
      <c r="H14" s="1"/>
      <c r="I14" s="123"/>
      <c r="J14" s="1"/>
    </row>
    <row r="15" spans="1:10" x14ac:dyDescent="0.25">
      <c r="A15" s="88">
        <v>6</v>
      </c>
      <c r="B15" s="100" t="s">
        <v>92</v>
      </c>
      <c r="C15" s="100">
        <v>25850.897919999999</v>
      </c>
      <c r="D15" s="100">
        <v>26405.869839999996</v>
      </c>
      <c r="E15" s="100">
        <v>8342.3220600000004</v>
      </c>
      <c r="F15" s="100">
        <v>7574.9532799999997</v>
      </c>
      <c r="G15" s="22">
        <f t="shared" si="0"/>
        <v>18830.916559999998</v>
      </c>
      <c r="H15" s="1"/>
      <c r="I15" s="123"/>
      <c r="J15" s="1"/>
    </row>
    <row r="16" spans="1:10" x14ac:dyDescent="0.25">
      <c r="A16" s="88">
        <v>12</v>
      </c>
      <c r="B16" s="100" t="s">
        <v>98</v>
      </c>
      <c r="C16" s="100">
        <v>30729.962039999999</v>
      </c>
      <c r="D16" s="100">
        <v>23367.526679999999</v>
      </c>
      <c r="E16" s="100">
        <v>56559.388469999998</v>
      </c>
      <c r="F16" s="100">
        <v>60075.944570000007</v>
      </c>
      <c r="G16" s="22">
        <f t="shared" si="0"/>
        <v>-36708.417890000012</v>
      </c>
      <c r="H16" s="1"/>
      <c r="I16" s="123"/>
      <c r="J16" s="1"/>
    </row>
    <row r="17" spans="1:10" x14ac:dyDescent="0.25">
      <c r="A17" s="88">
        <v>10</v>
      </c>
      <c r="B17" s="100" t="s">
        <v>96</v>
      </c>
      <c r="C17" s="100">
        <v>63221.101559999988</v>
      </c>
      <c r="D17" s="100">
        <v>20248.426220000001</v>
      </c>
      <c r="E17" s="100">
        <v>131080.74800000002</v>
      </c>
      <c r="F17" s="100">
        <v>184948.27324000001</v>
      </c>
      <c r="G17" s="22">
        <f t="shared" si="0"/>
        <v>-164699.84702000002</v>
      </c>
      <c r="H17" s="1"/>
      <c r="I17" s="123"/>
      <c r="J17" s="1"/>
    </row>
    <row r="18" spans="1:10" x14ac:dyDescent="0.25">
      <c r="A18" s="88">
        <v>19</v>
      </c>
      <c r="B18" s="100" t="s">
        <v>105</v>
      </c>
      <c r="C18" s="100">
        <v>12853.746850000001</v>
      </c>
      <c r="D18" s="100">
        <v>20009.521429999993</v>
      </c>
      <c r="E18" s="100">
        <v>16294.75772</v>
      </c>
      <c r="F18" s="100">
        <v>19697.68593</v>
      </c>
      <c r="G18" s="22">
        <f t="shared" si="0"/>
        <v>311.83549999999377</v>
      </c>
      <c r="H18" s="1"/>
      <c r="I18" s="123"/>
      <c r="J18" s="1"/>
    </row>
    <row r="19" spans="1:10" x14ac:dyDescent="0.25">
      <c r="A19" s="88">
        <v>4</v>
      </c>
      <c r="B19" s="100" t="s">
        <v>90</v>
      </c>
      <c r="C19" s="100">
        <v>18780.07908</v>
      </c>
      <c r="D19" s="100">
        <v>14775.26506</v>
      </c>
      <c r="E19" s="100">
        <v>16417.816319999998</v>
      </c>
      <c r="F19" s="100">
        <v>23554.867529999992</v>
      </c>
      <c r="G19" s="22">
        <f t="shared" si="0"/>
        <v>-8779.6024699999925</v>
      </c>
      <c r="H19" s="1"/>
      <c r="I19" s="123"/>
      <c r="J19" s="1"/>
    </row>
    <row r="20" spans="1:10" x14ac:dyDescent="0.25">
      <c r="A20" s="88">
        <v>11</v>
      </c>
      <c r="B20" s="100" t="s">
        <v>97</v>
      </c>
      <c r="C20" s="100">
        <v>8680.1339700000008</v>
      </c>
      <c r="D20" s="100">
        <v>11494.21161</v>
      </c>
      <c r="E20" s="100">
        <v>1195.51658</v>
      </c>
      <c r="F20" s="100">
        <v>2387.1825400000002</v>
      </c>
      <c r="G20" s="22">
        <f t="shared" si="0"/>
        <v>9107.0290700000005</v>
      </c>
      <c r="H20" s="1"/>
      <c r="I20" s="123"/>
      <c r="J20" s="1"/>
    </row>
    <row r="21" spans="1:10" x14ac:dyDescent="0.25">
      <c r="A21" s="88">
        <v>23</v>
      </c>
      <c r="B21" s="100" t="s">
        <v>109</v>
      </c>
      <c r="C21" s="100">
        <v>9674.2090700000008</v>
      </c>
      <c r="D21" s="100">
        <v>10237.676039999998</v>
      </c>
      <c r="E21" s="100">
        <v>73451.622600000002</v>
      </c>
      <c r="F21" s="100">
        <v>58652.311519999996</v>
      </c>
      <c r="G21" s="22">
        <f t="shared" si="0"/>
        <v>-48414.635479999997</v>
      </c>
      <c r="H21" s="1"/>
      <c r="I21" s="123"/>
      <c r="J21" s="1"/>
    </row>
    <row r="22" spans="1:10" x14ac:dyDescent="0.25">
      <c r="A22" s="88">
        <v>16</v>
      </c>
      <c r="B22" s="100" t="s">
        <v>102</v>
      </c>
      <c r="C22" s="100">
        <v>4851.8043399999997</v>
      </c>
      <c r="D22" s="100">
        <v>7047.8975000000009</v>
      </c>
      <c r="E22" s="100">
        <v>11467.960970000002</v>
      </c>
      <c r="F22" s="100">
        <v>14830.488609999999</v>
      </c>
      <c r="G22" s="22">
        <f t="shared" si="0"/>
        <v>-7782.5911099999976</v>
      </c>
      <c r="H22" s="1"/>
      <c r="I22" s="123"/>
      <c r="J22" s="1"/>
    </row>
    <row r="23" spans="1:10" x14ac:dyDescent="0.25">
      <c r="A23" s="88">
        <v>24</v>
      </c>
      <c r="B23" s="100" t="s">
        <v>110</v>
      </c>
      <c r="C23" s="100">
        <v>4045.1457599999999</v>
      </c>
      <c r="D23" s="100">
        <v>6727.1512400000001</v>
      </c>
      <c r="E23" s="100">
        <v>15517.58561</v>
      </c>
      <c r="F23" s="100">
        <v>18755.824359999995</v>
      </c>
      <c r="G23" s="22">
        <f t="shared" si="0"/>
        <v>-12028.673119999996</v>
      </c>
      <c r="H23" s="1"/>
      <c r="I23" s="123"/>
      <c r="J23" s="1"/>
    </row>
    <row r="24" spans="1:10" x14ac:dyDescent="0.25">
      <c r="A24" s="88">
        <v>9</v>
      </c>
      <c r="B24" s="100" t="s">
        <v>95</v>
      </c>
      <c r="C24" s="100">
        <v>4098.5238599999993</v>
      </c>
      <c r="D24" s="100">
        <v>4799.0424800000001</v>
      </c>
      <c r="E24" s="100">
        <v>6761.1236600000002</v>
      </c>
      <c r="F24" s="100">
        <v>29014.859830000005</v>
      </c>
      <c r="G24" s="22">
        <f t="shared" si="0"/>
        <v>-24215.817350000005</v>
      </c>
      <c r="H24" s="1"/>
      <c r="I24" s="123"/>
      <c r="J24" s="1"/>
    </row>
    <row r="25" spans="1:10" x14ac:dyDescent="0.25">
      <c r="A25" s="88">
        <v>1</v>
      </c>
      <c r="B25" s="100" t="s">
        <v>87</v>
      </c>
      <c r="C25" s="100">
        <v>5206.2893300000005</v>
      </c>
      <c r="D25" s="100">
        <v>4746.1593499999999</v>
      </c>
      <c r="E25" s="100">
        <v>8736.0012200000001</v>
      </c>
      <c r="F25" s="100">
        <v>10217.93117</v>
      </c>
      <c r="G25" s="22">
        <f t="shared" si="0"/>
        <v>-5471.7718199999999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1860.3161699999998</v>
      </c>
      <c r="D26" s="100">
        <v>4376.1247299999995</v>
      </c>
      <c r="E26" s="100">
        <v>29063.300470000006</v>
      </c>
      <c r="F26" s="100">
        <v>91067.229149999999</v>
      </c>
      <c r="G26" s="22">
        <f t="shared" si="0"/>
        <v>-86691.104420000003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4296.6680900000001</v>
      </c>
      <c r="D27" s="100">
        <v>3698.07395</v>
      </c>
      <c r="E27" s="100">
        <v>4350.0692200000003</v>
      </c>
      <c r="F27" s="100">
        <v>5852.0213300000005</v>
      </c>
      <c r="G27" s="22">
        <f t="shared" si="0"/>
        <v>-2153.9473800000005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2770.0701899999999</v>
      </c>
      <c r="D28" s="100">
        <v>3604.3797999999997</v>
      </c>
      <c r="E28" s="100">
        <v>3450.6925000000001</v>
      </c>
      <c r="F28" s="100">
        <v>3015.6439599999999</v>
      </c>
      <c r="G28" s="22">
        <f t="shared" si="0"/>
        <v>588.73583999999983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2942.6040099999996</v>
      </c>
      <c r="D29" s="100">
        <v>1094.69235</v>
      </c>
      <c r="E29" s="100">
        <v>2677.3999399999993</v>
      </c>
      <c r="F29" s="100">
        <v>2867.5472800000002</v>
      </c>
      <c r="G29" s="22">
        <f t="shared" si="0"/>
        <v>-1772.8549300000002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558.19459999999992</v>
      </c>
      <c r="D30" s="100">
        <v>473.99885</v>
      </c>
      <c r="E30" s="100">
        <v>1091.21714</v>
      </c>
      <c r="F30" s="100">
        <v>1244.7414100000001</v>
      </c>
      <c r="G30" s="22">
        <f t="shared" si="0"/>
        <v>-770.74256000000014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2544427.3349900008</v>
      </c>
      <c r="D31" s="102">
        <f>'Export-Import Provincias'!H16</f>
        <v>2518476.5246700002</v>
      </c>
      <c r="E31" s="102">
        <f>'Export-Import Provincias'!F52</f>
        <v>968928.9198700001</v>
      </c>
      <c r="F31" s="102">
        <f>'Export-Import Provincias'!H52</f>
        <v>1257425.97639</v>
      </c>
      <c r="G31" s="26">
        <f t="shared" ref="G31:G32" si="1">D31-F31</f>
        <v>1261050.5482800002</v>
      </c>
    </row>
    <row r="32" spans="1:10" ht="15.75" thickBot="1" x14ac:dyDescent="0.3">
      <c r="A32" s="27"/>
      <c r="B32" s="28" t="s">
        <v>48</v>
      </c>
      <c r="C32" s="101">
        <v>6310975.6315799998</v>
      </c>
      <c r="D32" s="101">
        <v>6415127.0462800004</v>
      </c>
      <c r="E32" s="101">
        <v>6493282.0840300005</v>
      </c>
      <c r="F32" s="101">
        <v>7308803.1993299983</v>
      </c>
      <c r="G32" s="29">
        <f t="shared" si="1"/>
        <v>-893676.15304999799</v>
      </c>
    </row>
    <row r="33" spans="1:7" x14ac:dyDescent="0.25">
      <c r="A33" s="3" t="s">
        <v>38</v>
      </c>
      <c r="B33" s="3"/>
    </row>
    <row r="34" spans="1:7" x14ac:dyDescent="0.25">
      <c r="A34" s="90" t="s">
        <v>172</v>
      </c>
      <c r="B34" s="3"/>
    </row>
    <row r="35" spans="1:7" x14ac:dyDescent="0.25">
      <c r="A35" t="s">
        <v>49</v>
      </c>
    </row>
    <row r="36" spans="1:7" x14ac:dyDescent="0.25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25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70" zoomScaleNormal="70" zoomScaleSheetLayoutView="40" zoomScalePageLayoutView="85" workbookViewId="0">
      <selection activeCell="I62" sqref="I62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5" t="s">
        <v>183</v>
      </c>
      <c r="B3" s="155"/>
      <c r="C3" s="155"/>
      <c r="D3" s="155"/>
      <c r="E3" s="155"/>
      <c r="F3" s="155"/>
      <c r="H3" s="90"/>
      <c r="I3" s="156" t="s">
        <v>184</v>
      </c>
      <c r="J3" s="156"/>
      <c r="K3" s="156"/>
      <c r="L3" s="156"/>
      <c r="M3" s="156"/>
      <c r="N3" s="156"/>
    </row>
    <row r="4" spans="1:14" ht="7.9" customHeight="1" thickBot="1" x14ac:dyDescent="0.3">
      <c r="A4" s="90"/>
      <c r="B4" s="3"/>
      <c r="C4" s="90"/>
      <c r="F4" s="90"/>
      <c r="H4" s="90"/>
      <c r="I4" t="s">
        <v>145</v>
      </c>
    </row>
    <row r="5" spans="1:14" ht="22.9" customHeight="1" thickBot="1" x14ac:dyDescent="0.3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25">
      <c r="A6" s="40" t="s">
        <v>112</v>
      </c>
      <c r="B6" s="99" t="s">
        <v>53</v>
      </c>
      <c r="C6" s="19" t="s">
        <v>185</v>
      </c>
      <c r="D6" s="19" t="s">
        <v>186</v>
      </c>
      <c r="E6" s="91" t="s">
        <v>157</v>
      </c>
      <c r="F6" s="20" t="s">
        <v>140</v>
      </c>
      <c r="I6" s="57" t="s">
        <v>112</v>
      </c>
      <c r="J6" s="58" t="s">
        <v>53</v>
      </c>
      <c r="K6" s="59" t="s">
        <v>187</v>
      </c>
      <c r="L6" s="59" t="s">
        <v>188</v>
      </c>
      <c r="M6" s="59" t="s">
        <v>157</v>
      </c>
      <c r="N6" s="60" t="s">
        <v>54</v>
      </c>
    </row>
    <row r="7" spans="1:14" ht="31.5" customHeight="1" x14ac:dyDescent="0.25">
      <c r="A7" s="61">
        <v>1</v>
      </c>
      <c r="B7" s="66" t="s">
        <v>115</v>
      </c>
      <c r="C7" s="100">
        <v>313834.66574000003</v>
      </c>
      <c r="D7" s="92">
        <v>281915.66352</v>
      </c>
      <c r="E7" s="96">
        <f t="shared" ref="E7:E26" si="0">(C7/D7)-1</f>
        <v>0.113221811876145</v>
      </c>
      <c r="F7" s="31">
        <f t="shared" ref="F7:F26" si="1">C7/$C$30</f>
        <v>0.12461290096048136</v>
      </c>
      <c r="I7" s="61">
        <v>1</v>
      </c>
      <c r="J7" s="66" t="s">
        <v>117</v>
      </c>
      <c r="K7" s="100">
        <v>149443.422135</v>
      </c>
      <c r="L7" s="92">
        <v>169784.25729499999</v>
      </c>
      <c r="M7" s="96">
        <f t="shared" ref="M7:M26" si="2">(K7/L7)-1</f>
        <v>-0.11980401177394084</v>
      </c>
      <c r="N7" s="31">
        <f t="shared" ref="N7:N26" si="3">K7/$K$30</f>
        <v>0.12625849416701007</v>
      </c>
    </row>
    <row r="8" spans="1:14" ht="38.25" x14ac:dyDescent="0.25">
      <c r="A8" s="61">
        <v>2</v>
      </c>
      <c r="B8" s="66" t="s">
        <v>117</v>
      </c>
      <c r="C8" s="100">
        <v>269184.49819000007</v>
      </c>
      <c r="D8" s="92">
        <v>233412.22589999993</v>
      </c>
      <c r="E8" s="96">
        <f t="shared" si="0"/>
        <v>0.15325792019705919</v>
      </c>
      <c r="F8" s="31">
        <f t="shared" si="1"/>
        <v>0.10688386234819947</v>
      </c>
      <c r="I8" s="61">
        <v>2</v>
      </c>
      <c r="J8" s="66" t="s">
        <v>115</v>
      </c>
      <c r="K8" s="100">
        <v>145512.15023100001</v>
      </c>
      <c r="L8" s="92">
        <v>181449.93187</v>
      </c>
      <c r="M8" s="96">
        <f t="shared" si="2"/>
        <v>-0.19805894258889911</v>
      </c>
      <c r="N8" s="31">
        <f t="shared" si="3"/>
        <v>0.12293712703241831</v>
      </c>
    </row>
    <row r="9" spans="1:14" ht="25.5" x14ac:dyDescent="0.25">
      <c r="A9" s="61">
        <v>3</v>
      </c>
      <c r="B9" s="66" t="s">
        <v>146</v>
      </c>
      <c r="C9" s="100">
        <v>239189.43698000003</v>
      </c>
      <c r="D9" s="92">
        <v>269481.67605000001</v>
      </c>
      <c r="E9" s="96">
        <f t="shared" si="0"/>
        <v>-0.11240927217767305</v>
      </c>
      <c r="F9" s="31">
        <f t="shared" si="1"/>
        <v>9.497386004475121E-2</v>
      </c>
      <c r="I9" s="61">
        <v>3</v>
      </c>
      <c r="J9" s="66" t="s">
        <v>116</v>
      </c>
      <c r="K9" s="100">
        <v>109722.05689199999</v>
      </c>
      <c r="L9" s="92">
        <v>124822.369177</v>
      </c>
      <c r="M9" s="96">
        <f t="shared" si="2"/>
        <v>-0.12097440855002151</v>
      </c>
      <c r="N9" s="31">
        <f t="shared" si="3"/>
        <v>9.269957474325291E-2</v>
      </c>
    </row>
    <row r="10" spans="1:14" ht="25.5" x14ac:dyDescent="0.25">
      <c r="A10" s="61">
        <v>4</v>
      </c>
      <c r="B10" s="66" t="s">
        <v>116</v>
      </c>
      <c r="C10" s="100">
        <v>220862.31954</v>
      </c>
      <c r="D10" s="92">
        <v>218299.72550999999</v>
      </c>
      <c r="E10" s="96">
        <f t="shared" si="0"/>
        <v>1.1738878846563772E-2</v>
      </c>
      <c r="F10" s="31">
        <f t="shared" si="1"/>
        <v>8.7696795017352766E-2</v>
      </c>
      <c r="I10" s="61">
        <v>4</v>
      </c>
      <c r="J10" s="66" t="s">
        <v>122</v>
      </c>
      <c r="K10" s="100">
        <v>59346.508680999999</v>
      </c>
      <c r="L10" s="92">
        <v>62429.214511999999</v>
      </c>
      <c r="M10" s="96">
        <f t="shared" si="2"/>
        <v>-4.9379218609381215E-2</v>
      </c>
      <c r="N10" s="31">
        <f t="shared" si="3"/>
        <v>5.0139381935215825E-2</v>
      </c>
    </row>
    <row r="11" spans="1:14" x14ac:dyDescent="0.25">
      <c r="A11" s="61">
        <v>5</v>
      </c>
      <c r="B11" s="66" t="s">
        <v>118</v>
      </c>
      <c r="C11" s="100">
        <v>135378.57156000001</v>
      </c>
      <c r="D11" s="92">
        <v>146034.55757000003</v>
      </c>
      <c r="E11" s="96">
        <f t="shared" si="0"/>
        <v>-7.2968934116106055E-2</v>
      </c>
      <c r="F11" s="31">
        <f t="shared" si="1"/>
        <v>5.3754152652957077E-2</v>
      </c>
      <c r="I11" s="61">
        <v>5</v>
      </c>
      <c r="J11" s="66" t="s">
        <v>146</v>
      </c>
      <c r="K11" s="100">
        <v>46731.006066000002</v>
      </c>
      <c r="L11" s="92">
        <v>75059.669565999997</v>
      </c>
      <c r="M11" s="96">
        <f t="shared" si="2"/>
        <v>-0.37741524394922354</v>
      </c>
      <c r="N11" s="31">
        <f t="shared" si="3"/>
        <v>3.9481071649126377E-2</v>
      </c>
    </row>
    <row r="12" spans="1:14" ht="31.5" customHeight="1" x14ac:dyDescent="0.25">
      <c r="A12" s="61">
        <v>6</v>
      </c>
      <c r="B12" s="69" t="s">
        <v>119</v>
      </c>
      <c r="C12" s="100">
        <v>109931.34787</v>
      </c>
      <c r="D12" s="92">
        <v>112709.61804999999</v>
      </c>
      <c r="E12" s="96">
        <f t="shared" si="0"/>
        <v>-2.4649805651612677E-2</v>
      </c>
      <c r="F12" s="31">
        <f t="shared" si="1"/>
        <v>4.3649939474581553E-2</v>
      </c>
      <c r="I12" s="61">
        <v>6</v>
      </c>
      <c r="J12" s="69" t="s">
        <v>123</v>
      </c>
      <c r="K12" s="100">
        <v>42873.146602000001</v>
      </c>
      <c r="L12" s="92">
        <v>60236.507180000001</v>
      </c>
      <c r="M12" s="96">
        <f t="shared" si="2"/>
        <v>-0.28825311079399807</v>
      </c>
      <c r="N12" s="31">
        <f t="shared" si="3"/>
        <v>3.6221727613277299E-2</v>
      </c>
    </row>
    <row r="13" spans="1:14" ht="38.25" x14ac:dyDescent="0.25">
      <c r="A13" s="61">
        <v>7</v>
      </c>
      <c r="B13" s="66" t="s">
        <v>122</v>
      </c>
      <c r="C13" s="100">
        <v>86554.115700000024</v>
      </c>
      <c r="D13" s="92">
        <v>94471.472379999963</v>
      </c>
      <c r="E13" s="96">
        <f t="shared" si="0"/>
        <v>-8.3806851746242916E-2</v>
      </c>
      <c r="F13" s="31">
        <f t="shared" si="1"/>
        <v>3.4367648398605323E-2</v>
      </c>
      <c r="I13" s="61">
        <v>7</v>
      </c>
      <c r="J13" s="66" t="s">
        <v>134</v>
      </c>
      <c r="K13" s="100">
        <v>39251.244334000003</v>
      </c>
      <c r="L13" s="92">
        <v>45241.239128000001</v>
      </c>
      <c r="M13" s="96">
        <f t="shared" si="2"/>
        <v>-0.13240120981329984</v>
      </c>
      <c r="N13" s="31">
        <f t="shared" si="3"/>
        <v>3.3161733939118393E-2</v>
      </c>
    </row>
    <row r="14" spans="1:14" ht="31.5" customHeight="1" x14ac:dyDescent="0.25">
      <c r="A14" s="61">
        <v>8</v>
      </c>
      <c r="B14" s="66" t="s">
        <v>120</v>
      </c>
      <c r="C14" s="100">
        <v>78961.374169999981</v>
      </c>
      <c r="D14" s="92">
        <v>90408.535899999973</v>
      </c>
      <c r="E14" s="96">
        <f t="shared" si="0"/>
        <v>-0.12661593970133078</v>
      </c>
      <c r="F14" s="31">
        <f t="shared" si="1"/>
        <v>3.1352833110225797E-2</v>
      </c>
      <c r="I14" s="61">
        <v>8</v>
      </c>
      <c r="J14" s="66" t="s">
        <v>118</v>
      </c>
      <c r="K14" s="100">
        <v>35202.734947999998</v>
      </c>
      <c r="L14" s="92">
        <v>44114.945030000003</v>
      </c>
      <c r="M14" s="96">
        <f t="shared" si="2"/>
        <v>-0.20202246825739734</v>
      </c>
      <c r="N14" s="31">
        <f t="shared" si="3"/>
        <v>2.974131776157924E-2</v>
      </c>
    </row>
    <row r="15" spans="1:14" ht="25.5" x14ac:dyDescent="0.25">
      <c r="A15" s="61">
        <v>9</v>
      </c>
      <c r="B15" s="66" t="s">
        <v>121</v>
      </c>
      <c r="C15" s="100">
        <v>73449.961389999997</v>
      </c>
      <c r="D15" s="92">
        <v>77055.207720000006</v>
      </c>
      <c r="E15" s="96">
        <f t="shared" si="0"/>
        <v>-4.6787834809304596E-2</v>
      </c>
      <c r="F15" s="31">
        <f t="shared" si="1"/>
        <v>2.9164441546511637E-2</v>
      </c>
      <c r="I15" s="61">
        <v>9</v>
      </c>
      <c r="J15" s="66" t="s">
        <v>124</v>
      </c>
      <c r="K15" s="100">
        <v>26100.880509999999</v>
      </c>
      <c r="L15" s="92">
        <v>28133.432467999999</v>
      </c>
      <c r="M15" s="96">
        <f t="shared" si="2"/>
        <v>-7.2246852932428274E-2</v>
      </c>
      <c r="N15" s="31">
        <f t="shared" si="3"/>
        <v>2.2051541797863165E-2</v>
      </c>
    </row>
    <row r="16" spans="1:14" ht="38.25" x14ac:dyDescent="0.25">
      <c r="A16" s="61">
        <v>10</v>
      </c>
      <c r="B16" s="66" t="s">
        <v>134</v>
      </c>
      <c r="C16" s="100">
        <v>72728.892279999985</v>
      </c>
      <c r="D16" s="92">
        <v>71678.353039999987</v>
      </c>
      <c r="E16" s="96">
        <f t="shared" si="0"/>
        <v>1.4656297130791307E-2</v>
      </c>
      <c r="F16" s="31">
        <f t="shared" si="1"/>
        <v>2.8878129920043533E-2</v>
      </c>
      <c r="I16" s="61">
        <v>10</v>
      </c>
      <c r="J16" s="66" t="s">
        <v>119</v>
      </c>
      <c r="K16" s="100">
        <v>23794.040774000001</v>
      </c>
      <c r="L16" s="92">
        <v>34468.893278000003</v>
      </c>
      <c r="M16" s="96">
        <f t="shared" si="2"/>
        <v>-0.30969524950814986</v>
      </c>
      <c r="N16" s="31">
        <f t="shared" si="3"/>
        <v>2.0102589430532645E-2</v>
      </c>
    </row>
    <row r="17" spans="1:14" ht="25.5" x14ac:dyDescent="0.25">
      <c r="A17" s="61">
        <v>11</v>
      </c>
      <c r="B17" s="69" t="s">
        <v>124</v>
      </c>
      <c r="C17" s="100">
        <v>46993.291870000008</v>
      </c>
      <c r="D17" s="92">
        <v>42600.70569000001</v>
      </c>
      <c r="E17" s="96">
        <f t="shared" si="0"/>
        <v>0.10311064356455257</v>
      </c>
      <c r="F17" s="31">
        <f t="shared" si="1"/>
        <v>1.865941231124146E-2</v>
      </c>
      <c r="I17" s="61">
        <v>11</v>
      </c>
      <c r="J17" s="69" t="s">
        <v>121</v>
      </c>
      <c r="K17" s="100">
        <v>21344.433308</v>
      </c>
      <c r="L17" s="92">
        <v>27382.476653000002</v>
      </c>
      <c r="M17" s="96">
        <f t="shared" si="2"/>
        <v>-0.22050756845394692</v>
      </c>
      <c r="N17" s="31">
        <f t="shared" si="3"/>
        <v>1.8033018581987477E-2</v>
      </c>
    </row>
    <row r="18" spans="1:14" ht="62.25" customHeight="1" x14ac:dyDescent="0.25">
      <c r="A18" s="61">
        <v>12</v>
      </c>
      <c r="B18" s="66" t="s">
        <v>148</v>
      </c>
      <c r="C18" s="100">
        <v>38644.693140000003</v>
      </c>
      <c r="D18" s="92">
        <v>36662.895729999997</v>
      </c>
      <c r="E18" s="96">
        <f t="shared" si="0"/>
        <v>5.4054579447153861E-2</v>
      </c>
      <c r="F18" s="31">
        <f t="shared" si="1"/>
        <v>1.5344472247984792E-2</v>
      </c>
      <c r="I18" s="61">
        <v>12</v>
      </c>
      <c r="J18" s="66" t="s">
        <v>144</v>
      </c>
      <c r="K18" s="100">
        <v>16608.956460000001</v>
      </c>
      <c r="L18" s="92">
        <v>19121.850780000001</v>
      </c>
      <c r="M18" s="96">
        <f t="shared" si="2"/>
        <v>-0.13141480649081816</v>
      </c>
      <c r="N18" s="31">
        <f t="shared" si="3"/>
        <v>1.4032212340739132E-2</v>
      </c>
    </row>
    <row r="19" spans="1:14" ht="63.75" x14ac:dyDescent="0.25">
      <c r="A19" s="61">
        <v>13</v>
      </c>
      <c r="B19" s="69" t="s">
        <v>123</v>
      </c>
      <c r="C19" s="100">
        <v>35399.662760000007</v>
      </c>
      <c r="D19" s="92">
        <v>41107.280270000003</v>
      </c>
      <c r="E19" s="96">
        <f t="shared" si="0"/>
        <v>-0.13884687754848624</v>
      </c>
      <c r="F19" s="31">
        <f t="shared" si="1"/>
        <v>1.4055982818675858E-2</v>
      </c>
      <c r="I19" s="61">
        <v>13</v>
      </c>
      <c r="J19" s="69" t="s">
        <v>147</v>
      </c>
      <c r="K19" s="100">
        <v>15946.011635999999</v>
      </c>
      <c r="L19" s="92">
        <v>15984.148740000001</v>
      </c>
      <c r="M19" s="96">
        <f t="shared" si="2"/>
        <v>-2.3859327525252993E-3</v>
      </c>
      <c r="N19" s="31">
        <f t="shared" si="3"/>
        <v>1.347211799869147E-2</v>
      </c>
    </row>
    <row r="20" spans="1:14" ht="63.75" x14ac:dyDescent="0.25">
      <c r="A20" s="61">
        <v>14</v>
      </c>
      <c r="B20" s="66" t="s">
        <v>147</v>
      </c>
      <c r="C20" s="100">
        <v>30099.266530000001</v>
      </c>
      <c r="D20" s="92">
        <v>32092.828440000005</v>
      </c>
      <c r="E20" s="96">
        <f t="shared" si="0"/>
        <v>-6.2118610509108607E-2</v>
      </c>
      <c r="F20" s="31">
        <f t="shared" si="1"/>
        <v>1.1951378635123055E-2</v>
      </c>
      <c r="I20" s="61">
        <v>14</v>
      </c>
      <c r="J20" s="66" t="s">
        <v>166</v>
      </c>
      <c r="K20" s="100">
        <v>15484.59259</v>
      </c>
      <c r="L20" s="92">
        <v>18967.830010000001</v>
      </c>
      <c r="M20" s="96">
        <f t="shared" si="2"/>
        <v>-0.18363921535376526</v>
      </c>
      <c r="N20" s="31">
        <f t="shared" si="3"/>
        <v>1.3082284353987386E-2</v>
      </c>
    </row>
    <row r="21" spans="1:14" ht="92.25" customHeight="1" x14ac:dyDescent="0.25">
      <c r="A21" s="61">
        <v>15</v>
      </c>
      <c r="B21" s="66" t="s">
        <v>137</v>
      </c>
      <c r="C21" s="100">
        <v>27861.374710000007</v>
      </c>
      <c r="D21" s="92">
        <v>24132.38950999999</v>
      </c>
      <c r="E21" s="96">
        <f t="shared" si="0"/>
        <v>0.15452200448094033</v>
      </c>
      <c r="F21" s="31">
        <f t="shared" si="1"/>
        <v>1.1062789125521321E-2</v>
      </c>
      <c r="I21" s="61">
        <v>15</v>
      </c>
      <c r="J21" s="66" t="s">
        <v>167</v>
      </c>
      <c r="K21" s="100">
        <v>13016.88421</v>
      </c>
      <c r="L21" s="92">
        <v>12857.42685</v>
      </c>
      <c r="M21" s="96">
        <f t="shared" si="2"/>
        <v>1.2401965172370355E-2</v>
      </c>
      <c r="N21" s="31">
        <f t="shared" si="3"/>
        <v>1.099742080060425E-2</v>
      </c>
    </row>
    <row r="22" spans="1:14" ht="38.25" x14ac:dyDescent="0.25">
      <c r="A22" s="61">
        <v>16</v>
      </c>
      <c r="B22" s="69" t="s">
        <v>153</v>
      </c>
      <c r="C22" s="100">
        <v>24940.524089999995</v>
      </c>
      <c r="D22" s="92">
        <v>19623.341310000003</v>
      </c>
      <c r="E22" s="96">
        <f t="shared" si="0"/>
        <v>0.27096215145024094</v>
      </c>
      <c r="F22" s="31">
        <f t="shared" si="1"/>
        <v>9.9030202766206017E-3</v>
      </c>
      <c r="I22" s="61">
        <v>16</v>
      </c>
      <c r="J22" s="69" t="s">
        <v>142</v>
      </c>
      <c r="K22" s="100">
        <v>12823.839991999999</v>
      </c>
      <c r="L22" s="92">
        <v>13576.043824</v>
      </c>
      <c r="M22" s="96">
        <f t="shared" si="2"/>
        <v>-5.5406703289381021E-2</v>
      </c>
      <c r="N22" s="31">
        <f t="shared" si="3"/>
        <v>1.0834325818408846E-2</v>
      </c>
    </row>
    <row r="23" spans="1:14" ht="54.75" customHeight="1" x14ac:dyDescent="0.25">
      <c r="A23" s="61">
        <v>17</v>
      </c>
      <c r="B23" s="66" t="s">
        <v>144</v>
      </c>
      <c r="C23" s="100">
        <v>21997.031849999996</v>
      </c>
      <c r="D23" s="92">
        <v>22860.822840000004</v>
      </c>
      <c r="E23" s="96">
        <f t="shared" si="0"/>
        <v>-3.77847724924677E-2</v>
      </c>
      <c r="F23" s="31">
        <f t="shared" si="1"/>
        <v>8.7342612228169577E-3</v>
      </c>
      <c r="I23" s="61">
        <v>17</v>
      </c>
      <c r="J23" s="66" t="s">
        <v>148</v>
      </c>
      <c r="K23" s="100">
        <v>11390.456897</v>
      </c>
      <c r="L23" s="92">
        <v>17489.614964</v>
      </c>
      <c r="M23" s="96">
        <f t="shared" si="2"/>
        <v>-0.3487302653348453</v>
      </c>
      <c r="N23" s="31">
        <f t="shared" si="3"/>
        <v>9.6233204188157975E-3</v>
      </c>
    </row>
    <row r="24" spans="1:14" ht="76.5" x14ac:dyDescent="0.25">
      <c r="A24" s="61">
        <v>18</v>
      </c>
      <c r="B24" s="66" t="s">
        <v>166</v>
      </c>
      <c r="C24" s="100">
        <v>19587.275030000001</v>
      </c>
      <c r="D24" s="92">
        <v>21386.474950000003</v>
      </c>
      <c r="E24" s="96">
        <f t="shared" si="0"/>
        <v>-8.4127932452935705E-2</v>
      </c>
      <c r="F24" s="31">
        <f t="shared" si="1"/>
        <v>7.7774300606461089E-3</v>
      </c>
      <c r="I24" s="61">
        <v>18</v>
      </c>
      <c r="J24" s="66" t="s">
        <v>192</v>
      </c>
      <c r="K24" s="100">
        <v>11299.182000000001</v>
      </c>
      <c r="L24" s="92"/>
      <c r="M24" s="96" t="e">
        <f t="shared" si="2"/>
        <v>#DIV/0!</v>
      </c>
      <c r="N24" s="31">
        <f t="shared" si="3"/>
        <v>9.5462060775766203E-3</v>
      </c>
    </row>
    <row r="25" spans="1:14" ht="36.75" customHeight="1" x14ac:dyDescent="0.25">
      <c r="A25" s="61">
        <v>19</v>
      </c>
      <c r="B25" s="66" t="s">
        <v>165</v>
      </c>
      <c r="C25" s="100">
        <v>18847.19903</v>
      </c>
      <c r="D25" s="92">
        <v>20002.028279999995</v>
      </c>
      <c r="E25" s="96">
        <f t="shared" si="0"/>
        <v>-5.7735607301120928E-2</v>
      </c>
      <c r="F25" s="31">
        <f t="shared" si="1"/>
        <v>7.4835714549571098E-3</v>
      </c>
      <c r="I25" s="61">
        <v>19</v>
      </c>
      <c r="J25" s="66" t="s">
        <v>168</v>
      </c>
      <c r="K25" s="100">
        <v>10319.80185</v>
      </c>
      <c r="L25" s="92">
        <v>5931.5874000000003</v>
      </c>
      <c r="M25" s="96">
        <f t="shared" si="2"/>
        <v>0.73980439873481418</v>
      </c>
      <c r="N25" s="31">
        <f t="shared" si="3"/>
        <v>8.7187687692663451E-3</v>
      </c>
    </row>
    <row r="26" spans="1:14" ht="38.25" x14ac:dyDescent="0.25">
      <c r="A26" s="61">
        <v>20</v>
      </c>
      <c r="B26" s="69" t="s">
        <v>167</v>
      </c>
      <c r="C26" s="100">
        <v>16844.038099999998</v>
      </c>
      <c r="D26" s="92">
        <v>16182.315930000001</v>
      </c>
      <c r="E26" s="96">
        <f t="shared" si="0"/>
        <v>4.0891685273134915E-2</v>
      </c>
      <c r="F26" s="31">
        <f t="shared" si="1"/>
        <v>6.6881854704629803E-3</v>
      </c>
      <c r="I26" s="61">
        <v>20</v>
      </c>
      <c r="J26" s="69" t="s">
        <v>120</v>
      </c>
      <c r="K26" s="100">
        <v>10020.924950000001</v>
      </c>
      <c r="L26" s="92">
        <v>11154.253041</v>
      </c>
      <c r="M26" s="96">
        <f t="shared" si="2"/>
        <v>-0.10160501889585916</v>
      </c>
      <c r="N26" s="31">
        <f t="shared" si="3"/>
        <v>8.4662601824299476E-3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1881289.5405300001</v>
      </c>
      <c r="D28" s="93">
        <f>SUM(D7:D27)</f>
        <v>1872118.1185899999</v>
      </c>
      <c r="E28" s="96">
        <f t="shared" ref="E28:E31" si="4">(C28/D28)-1</f>
        <v>4.8989547448574644E-3</v>
      </c>
      <c r="F28" s="37">
        <f>C28/$C$30</f>
        <v>0.74699506709775998</v>
      </c>
      <c r="I28" s="62"/>
      <c r="J28" s="33" t="s">
        <v>135</v>
      </c>
      <c r="K28" s="103">
        <f>SUM(K7:K26)</f>
        <v>816232.27506600029</v>
      </c>
      <c r="L28" s="93">
        <f>SUM(L7:L26)</f>
        <v>968205.69176599989</v>
      </c>
      <c r="M28" s="96">
        <f t="shared" ref="M28" si="5">(K28/L28)-1</f>
        <v>-0.15696397779153848</v>
      </c>
      <c r="N28" s="37">
        <f>K28/$K$30</f>
        <v>0.68960049541190171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2518476.5246700002</v>
      </c>
      <c r="D30" s="94">
        <f>'Ranking capítulos'!C31</f>
        <v>2544427.3349900008</v>
      </c>
      <c r="E30" s="97">
        <f t="shared" si="4"/>
        <v>-1.0199077003746559E-2</v>
      </c>
      <c r="F30" s="35">
        <f>C30/$C$30</f>
        <v>1</v>
      </c>
      <c r="I30" s="104" t="s">
        <v>113</v>
      </c>
      <c r="J30" s="105"/>
      <c r="K30" s="102">
        <f>'Export-Import Provincias'!I16</f>
        <v>1183630.639039</v>
      </c>
      <c r="L30" s="94">
        <f>'Export-Import Provincias'!G16</f>
        <v>1493499.1076130001</v>
      </c>
      <c r="M30" s="97">
        <f>(K30/L30)-1</f>
        <v>-0.20747817457303364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6415127.0462800004</v>
      </c>
      <c r="D31" s="95">
        <f>'Ranking capítulos'!C32</f>
        <v>6310975.6315799998</v>
      </c>
      <c r="E31" s="98">
        <f t="shared" si="4"/>
        <v>1.6503219277036907E-2</v>
      </c>
      <c r="F31" s="10">
        <f>C30/C31</f>
        <v>0.39258404494583043</v>
      </c>
      <c r="I31" s="106" t="s">
        <v>114</v>
      </c>
      <c r="J31" s="107"/>
      <c r="K31" s="101">
        <v>5586169.2376300003</v>
      </c>
      <c r="L31" s="95">
        <v>5870360.1284090001</v>
      </c>
      <c r="M31" s="98">
        <f>(K31/L31)-1</f>
        <v>-4.841115103035798E-2</v>
      </c>
      <c r="N31" s="10">
        <f>K30/K31</f>
        <v>0.21188592552222238</v>
      </c>
    </row>
    <row r="32" spans="1:14" x14ac:dyDescent="0.25">
      <c r="B32" s="3" t="s">
        <v>38</v>
      </c>
    </row>
    <row r="33" spans="1:649" x14ac:dyDescent="0.25">
      <c r="B33" s="90" t="s">
        <v>173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zoomScaleNormal="100" workbookViewId="0">
      <selection activeCell="A7" sqref="A7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5" ht="15.75" x14ac:dyDescent="0.25">
      <c r="A1" s="12" t="s">
        <v>136</v>
      </c>
    </row>
    <row r="3" spans="1:5" x14ac:dyDescent="0.25">
      <c r="A3" s="157" t="s">
        <v>189</v>
      </c>
      <c r="B3" s="157"/>
      <c r="C3" s="90"/>
      <c r="D3" s="90"/>
      <c r="E3" s="90"/>
    </row>
    <row r="4" spans="1:5" ht="15.75" thickBot="1" x14ac:dyDescent="0.3"/>
    <row r="5" spans="1:5" ht="60" x14ac:dyDescent="0.25">
      <c r="A5" s="111" t="s">
        <v>53</v>
      </c>
      <c r="B5" s="19" t="s">
        <v>190</v>
      </c>
      <c r="C5" s="19" t="s">
        <v>191</v>
      </c>
      <c r="D5" s="20" t="s">
        <v>56</v>
      </c>
    </row>
    <row r="6" spans="1:5" ht="32.25" customHeight="1" x14ac:dyDescent="0.25">
      <c r="A6" s="42" t="str">
        <f>'Ranking productos'!B7</f>
        <v>07096010 -- PIMIENTOS DULCES, DEL GENERO CAPSICUM O DEL GENERO PIMENTA, FRESCOS O REFRIGERADOS. </v>
      </c>
      <c r="B6" s="4">
        <f>'Ranking productos'!C7</f>
        <v>313834.66574000003</v>
      </c>
      <c r="C6" s="100">
        <v>405302.24498000002</v>
      </c>
      <c r="D6" s="37">
        <f>B6/C6</f>
        <v>0.77432254478503193</v>
      </c>
    </row>
    <row r="7" spans="1:5" x14ac:dyDescent="0.25">
      <c r="A7" s="42" t="str">
        <f>'Ranking productos'!B8</f>
        <v>07070005 -- (DESDE 01.01.98) PEPINOS, FRESCOS O REFRIGERADOS. </v>
      </c>
      <c r="B7" s="4">
        <f>'Ranking productos'!C8</f>
        <v>269184.49819000007</v>
      </c>
      <c r="C7" s="100">
        <v>326232.07916000008</v>
      </c>
      <c r="D7" s="37">
        <f t="shared" ref="D7:D29" si="0">B7/C7</f>
        <v>0.8251319088028094</v>
      </c>
    </row>
    <row r="8" spans="1:5" x14ac:dyDescent="0.25">
      <c r="A8" s="42" t="str">
        <f>'Ranking productos'!B9</f>
        <v>15092000 -- ACEITE DE OLIVA VIRGEN EXTRA.</v>
      </c>
      <c r="B8" s="4">
        <f>'Ranking productos'!C9</f>
        <v>239189.43698000003</v>
      </c>
      <c r="C8" s="100">
        <v>334037.61611</v>
      </c>
      <c r="D8" s="37">
        <f t="shared" si="0"/>
        <v>0.71605539449555267</v>
      </c>
    </row>
    <row r="9" spans="1:5" x14ac:dyDescent="0.25">
      <c r="A9" s="42" t="str">
        <f>'Ranking productos'!B10</f>
        <v>07020000 -- (DESDE 01.01.98) TOMATES FRESCOS O REFRIGERADOS. </v>
      </c>
      <c r="B9" s="4">
        <f>'Ranking productos'!C10</f>
        <v>220862.31954</v>
      </c>
      <c r="C9" s="100">
        <v>307357.95175999997</v>
      </c>
      <c r="D9" s="37">
        <f t="shared" si="0"/>
        <v>0.71858339201993393</v>
      </c>
    </row>
    <row r="10" spans="1:5" x14ac:dyDescent="0.25">
      <c r="A10" s="42" t="str">
        <f>'Ranking productos'!B11</f>
        <v>08101000 -- (DESDE 01.01.2000) FRESAS, FRESCAS. </v>
      </c>
      <c r="B10" s="4">
        <f>'Ranking productos'!C11</f>
        <v>135378.57156000001</v>
      </c>
      <c r="C10" s="100">
        <v>157634.91718000002</v>
      </c>
      <c r="D10" s="37">
        <f t="shared" si="0"/>
        <v>0.8588108141384313</v>
      </c>
    </row>
    <row r="11" spans="1:5" ht="30" x14ac:dyDescent="0.25">
      <c r="A11" s="42" t="str">
        <f>'Ranking productos'!B12</f>
        <v>15099000 -- ACEITE DE OLIVA Y SUS FRACCIONES, INCLUSO REFINADO, PERO SIN MODIFICAR QUIMICAMENTE (EXCEPTO VIRGEN). </v>
      </c>
      <c r="B11" s="4">
        <f>'Ranking productos'!C12</f>
        <v>109931.34787</v>
      </c>
      <c r="C11" s="100">
        <v>142611.08384000001</v>
      </c>
      <c r="D11" s="37">
        <f t="shared" si="0"/>
        <v>0.77084715233870282</v>
      </c>
    </row>
    <row r="12" spans="1:5" x14ac:dyDescent="0.25">
      <c r="A12" s="42" t="str">
        <f>'Ranking productos'!B13</f>
        <v>07099310 -- (DESDE 01.01.12) CALABACINES (ZAPALLITOS), FRESCOS O REFRIGERADOS. </v>
      </c>
      <c r="B12" s="4">
        <f>'Ranking productos'!C13</f>
        <v>86554.115700000024</v>
      </c>
      <c r="C12" s="100">
        <v>108792.23288000003</v>
      </c>
      <c r="D12" s="37">
        <f t="shared" si="0"/>
        <v>0.79559094807320407</v>
      </c>
    </row>
    <row r="13" spans="1:5" x14ac:dyDescent="0.25">
      <c r="A13" s="42" t="str">
        <f>'Ranking productos'!B14</f>
        <v>08102010 -- FRAMBUESAS, FRESCAS. </v>
      </c>
      <c r="B13" s="4">
        <f>'Ranking productos'!C14</f>
        <v>78961.374169999981</v>
      </c>
      <c r="C13" s="100">
        <v>86305.341679999998</v>
      </c>
      <c r="D13" s="37">
        <f t="shared" si="0"/>
        <v>0.91490714981200438</v>
      </c>
    </row>
    <row r="14" spans="1:5" x14ac:dyDescent="0.25">
      <c r="A14" s="42" t="str">
        <f>'Ranking productos'!B15</f>
        <v>08044000 -- (DESDE 01.01.2000) AGUACATES, FRESCOS O SECOS. </v>
      </c>
      <c r="B14" s="4">
        <f>'Ranking productos'!C15</f>
        <v>73449.961389999997</v>
      </c>
      <c r="C14" s="100">
        <v>82955.091979999983</v>
      </c>
      <c r="D14" s="37">
        <f t="shared" si="0"/>
        <v>0.88541835873930896</v>
      </c>
    </row>
    <row r="15" spans="1:5" ht="27.75" customHeight="1" x14ac:dyDescent="0.25">
      <c r="A15" s="42" t="str">
        <f>'Ranking productos'!B16</f>
        <v>20057000 -- (DESDE 01.01.2008) ACEITUNAS, PREPARADAS O CONSERVADAS (EXCEPTO EN VINAGRE O ACIDO ACETICO), SIN CONGELAR. </v>
      </c>
      <c r="B15" s="4">
        <f>'Ranking productos'!C16</f>
        <v>72728.892279999985</v>
      </c>
      <c r="C15" s="100">
        <v>109123.94340999999</v>
      </c>
      <c r="D15" s="37">
        <f t="shared" si="0"/>
        <v>0.66647969279064001</v>
      </c>
    </row>
    <row r="16" spans="1:5" x14ac:dyDescent="0.25">
      <c r="A16" s="42" t="str">
        <f>'Ranking productos'!B17</f>
        <v>07093000 -- BERENJENAS, FRESCAS O REFRIGERADAS. </v>
      </c>
      <c r="B16" s="4">
        <f>'Ranking productos'!C17</f>
        <v>46993.291870000008</v>
      </c>
      <c r="C16" s="100">
        <v>57601.885660000014</v>
      </c>
      <c r="D16" s="37">
        <f t="shared" si="0"/>
        <v>0.81582905371157244</v>
      </c>
    </row>
    <row r="17" spans="1:4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38644.693140000003</v>
      </c>
      <c r="C17" s="100">
        <v>46194.925860000003</v>
      </c>
      <c r="D17" s="37">
        <f t="shared" si="0"/>
        <v>0.83655709843799719</v>
      </c>
    </row>
    <row r="18" spans="1:4" ht="45.75" customHeight="1" x14ac:dyDescent="0.25">
      <c r="A18" s="42" t="str">
        <f>'Ranking productos'!B19</f>
        <v>08051022 -- (DESDE 01.01.2017) NARANJAS DULCES NAVEL FRESCAS</v>
      </c>
      <c r="B18" s="4">
        <f>'Ranking productos'!C19</f>
        <v>35399.662760000007</v>
      </c>
      <c r="C18" s="100">
        <v>237644.89886000004</v>
      </c>
      <c r="D18" s="37">
        <f t="shared" si="0"/>
        <v>0.14896033085420632</v>
      </c>
    </row>
    <row r="19" spans="1:4" ht="45" x14ac:dyDescent="0.25">
      <c r="A19" s="117" t="str">
        <f>'Ranking productos'!B20</f>
        <v>15121990 -- (DESDE 01.01.2004) ACEITES DE GIRASOL, DE CARTAMO, Y SUS FRACCIONES, INCLUSO REFINADOS, PERO SIN MODIFICAR QUIMICAMENTE (EXCEPTO EN BRUTO O QUE SE DESTINEN A USOS TECNICOS O INDUSTRIALES). </v>
      </c>
      <c r="B19" s="4">
        <f>'Ranking productos'!C20</f>
        <v>30099.266530000001</v>
      </c>
      <c r="C19" s="100">
        <v>69189.730670000004</v>
      </c>
      <c r="D19" s="37">
        <f t="shared" si="0"/>
        <v>0.43502505702122568</v>
      </c>
    </row>
    <row r="20" spans="1:4" ht="42.7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27861.374710000007</v>
      </c>
      <c r="C20" s="100">
        <v>118240.85374999998</v>
      </c>
      <c r="D20" s="37">
        <f t="shared" si="0"/>
        <v>0.23563238784547436</v>
      </c>
    </row>
    <row r="21" spans="1:4" x14ac:dyDescent="0.25">
      <c r="A21" s="42" t="str">
        <f>'Ranking productos'!B22</f>
        <v>03075200 -- (DESDE 01.01.2017) PULPO "OCTOPUS SPP.", CONGELADO</v>
      </c>
      <c r="B21" s="4">
        <f>'Ranking productos'!C22</f>
        <v>24940.524089999995</v>
      </c>
      <c r="C21" s="100">
        <v>62538.277030000005</v>
      </c>
      <c r="D21" s="37">
        <f t="shared" si="0"/>
        <v>0.39880414482854826</v>
      </c>
    </row>
    <row r="22" spans="1:4" ht="28.5" customHeight="1" x14ac:dyDescent="0.25">
      <c r="A22" s="42" t="str">
        <f>'Ranking productos'!B23</f>
        <v>07051900 -- LECHUGAS (LACTUCA SATIVA), FRESCAS O REFRIGERADAS (EXCEPTO LECHUGAS REPOLLADAS). </v>
      </c>
      <c r="B22" s="4">
        <f>'Ranking productos'!C23</f>
        <v>21997.031849999996</v>
      </c>
      <c r="C22" s="100">
        <v>123159.53479000002</v>
      </c>
      <c r="D22" s="37">
        <f t="shared" si="0"/>
        <v>0.17860599983190301</v>
      </c>
    </row>
    <row r="23" spans="1:4" x14ac:dyDescent="0.25">
      <c r="A23" s="42" t="str">
        <f>'Ranking productos'!B24</f>
        <v>07051100 -- (DESDE 01.01.2000) LECHUGAS REPOLLADAS, FRESCAS O REFRIGERADAS. </v>
      </c>
      <c r="B23" s="4">
        <f>'Ranking productos'!C24</f>
        <v>19587.275030000001</v>
      </c>
      <c r="C23" s="100">
        <v>117518.49590999997</v>
      </c>
      <c r="D23" s="37">
        <f t="shared" si="0"/>
        <v>0.16667397653728197</v>
      </c>
    </row>
    <row r="24" spans="1:4" ht="15" customHeight="1" x14ac:dyDescent="0.25">
      <c r="A24" s="42" t="str">
        <f>'Ranking productos'!B25</f>
        <v>07032000 -- AJOS, FRESCOS O REFRIGERADOS. </v>
      </c>
      <c r="B24" s="4">
        <f>'Ranking productos'!C25</f>
        <v>18847.19903</v>
      </c>
      <c r="C24" s="100">
        <v>63830.617049999993</v>
      </c>
      <c r="D24" s="37">
        <f>B24/C24</f>
        <v>0.29526894617416205</v>
      </c>
    </row>
    <row r="25" spans="1:4" ht="31.5" customHeight="1" x14ac:dyDescent="0.25">
      <c r="A25" s="42" t="str">
        <f>'Ranking productos'!B26</f>
        <v>07041010 -- (HASTA 31.12.99) COLIFLORES Y BRECOLES, FRESCOS O REFRIGERADOS, DEL 15 DE ABRIL AL 30 DE NOVIEMBRE. </v>
      </c>
      <c r="B25" s="4">
        <f>'Ranking productos'!C26</f>
        <v>16844.038099999998</v>
      </c>
      <c r="C25" s="100">
        <v>154999.23394999999</v>
      </c>
      <c r="D25" s="37">
        <f t="shared" si="0"/>
        <v>0.10867175063222304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135</v>
      </c>
      <c r="B27" s="34">
        <f>SUM(B6:B26)</f>
        <v>1881289.5405300001</v>
      </c>
      <c r="C27" s="103">
        <f>SUM(C6:C26)</f>
        <v>3111270.9565099999</v>
      </c>
      <c r="D27" s="37">
        <f t="shared" si="0"/>
        <v>0.60466914223385271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47</v>
      </c>
      <c r="B29" s="25">
        <f>'Ranking productos'!C30</f>
        <v>2518476.5246700002</v>
      </c>
      <c r="C29" s="102">
        <v>11249882.178070003</v>
      </c>
      <c r="D29" s="38">
        <f t="shared" si="0"/>
        <v>0.22386692454249887</v>
      </c>
    </row>
    <row r="30" spans="1:4" ht="15.75" thickBot="1" x14ac:dyDescent="0.3">
      <c r="A30" s="28" t="s">
        <v>48</v>
      </c>
      <c r="B30" s="9">
        <f>'Ranking productos'!C31</f>
        <v>6415127.0462800004</v>
      </c>
      <c r="C30" s="101">
        <v>63751134.333389997</v>
      </c>
      <c r="D30" s="39">
        <f>B30/C30</f>
        <v>0.10062765334859372</v>
      </c>
    </row>
    <row r="31" spans="1:4" x14ac:dyDescent="0.25">
      <c r="A31" s="3" t="s">
        <v>38</v>
      </c>
    </row>
    <row r="32" spans="1:4" x14ac:dyDescent="0.25">
      <c r="A32" s="90" t="s">
        <v>173</v>
      </c>
    </row>
    <row r="33" spans="1:4" x14ac:dyDescent="0.25">
      <c r="A33" t="s">
        <v>49</v>
      </c>
    </row>
    <row r="34" spans="1:4" ht="28.9" customHeight="1" x14ac:dyDescent="0.25">
      <c r="A34" s="143" t="s">
        <v>50</v>
      </c>
      <c r="B34" s="143"/>
      <c r="C34" s="143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2023-04-21T09:05:35Z</cp:lastPrinted>
  <dcterms:created xsi:type="dcterms:W3CDTF">2019-11-04T11:31:27Z</dcterms:created>
  <dcterms:modified xsi:type="dcterms:W3CDTF">2023-04-21T10:07:21Z</dcterms:modified>
</cp:coreProperties>
</file>