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10_Ene-Oct_2023\"/>
    </mc:Choice>
  </mc:AlternateContent>
  <xr:revisionPtr revIDLastSave="0" documentId="13_ncr:1_{11646D22-9E34-471B-9E98-D2CD000B7F91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C52" i="1" l="1"/>
  <c r="D52" i="1"/>
  <c r="E52" i="1"/>
  <c r="C16" i="1"/>
  <c r="D16" i="1"/>
  <c r="E16" i="1"/>
  <c r="E16" i="8" l="1"/>
  <c r="A9" i="6" l="1"/>
  <c r="B52" i="1" l="1"/>
  <c r="B16" i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8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4" i="4" l="1"/>
  <c r="G26" i="4"/>
  <c r="G24" i="4"/>
  <c r="G8" i="4"/>
  <c r="G30" i="4"/>
  <c r="G11" i="4"/>
  <c r="G9" i="4"/>
  <c r="G23" i="4"/>
  <c r="G7" i="4"/>
  <c r="G29" i="4"/>
  <c r="G22" i="4"/>
  <c r="G15" i="4"/>
  <c r="G20" i="4"/>
  <c r="G25" i="4"/>
  <c r="G12" i="4"/>
  <c r="G21" i="4"/>
  <c r="G18" i="4"/>
  <c r="G10" i="4"/>
  <c r="G17" i="4"/>
  <c r="G16" i="4"/>
  <c r="G13" i="4"/>
  <c r="G27" i="4"/>
  <c r="L30" i="8" l="1"/>
  <c r="D30" i="8" l="1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<sst xmlns="http://schemas.openxmlformats.org/spreadsheetml/2006/main" count="294" uniqueCount="196">
  <si>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</si>
  <si>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</si>
  <si>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</si>
  <si>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</si>
  <si>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</si>
  <si>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</si>
  <si>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</si>
  <si>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</si>
  <si>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</si>
  <si>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</si>
  <si>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</si>
  <si>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</si>
  <si>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</si>
  <si>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</si>
  <si>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</si>
  <si>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</si>
  <si>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</si>
  <si>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</si>
  <si>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</si>
  <si>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</si>
  <si>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</si>
  <si>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</si>
  <si>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</si>
  <si>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</si>
  <si>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</si>
  <si>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</si>
  <si>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</si>
  <si>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</si>
  <si>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</si>
  <si>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</si>
  <si>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</si>
  <si>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</si>
  <si>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</si>
  <si>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</si>
  <si>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</si>
  <si>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</si>
  <si>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</si>
  <si>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</si>
  <si>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</si>
  <si>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</si>
  <si>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</si>
  <si>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</si>
  <si>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</si>
  <si>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</si>
  <si>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</si>
  <si>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</si>
  <si>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</si>
  <si>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</si>
  <si>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</si>
  <si>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</si>
  <si>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</si>
  <si>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</si>
  <si>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</si>
  <si>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</si>
  <si>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</si>
  <si>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</si>
  <si>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</si>
  <si>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</si>
  <si>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</si>
  <si>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</si>
  <si>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</si>
  <si>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</si>
  <si>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</si>
  <si>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</si>
  <si>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</si>
  <si>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</si>
  <si>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</si>
  <si>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</si>
  <si>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</si>
  <si>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</si>
  <si>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</si>
  <si>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</si>
  <si>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</si>
  <si>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</si>
  <si>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</si>
  <si>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</si>
  <si>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</si>
  <si>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</si>
  <si>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</si>
  <si>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</si>
  <si>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</si>
  <si>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</si>
  <si>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</si>
  <si>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</si>
  <si>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</si>
  <si>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</si>
  <si>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</si>
  <si>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</si>
  <si>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</si>
  <si>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</si>
  <si>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</si>
  <si>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</si>
  <si>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</si>
  <si>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</si>
  <si>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</si>
  <si>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</si>
  <si>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</si>
  <si>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</si>
  <si>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</si>
  <si>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</si>
  <si>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</si>
  <si>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</si>
  <si>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</si>
  <si>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</si>
  <si>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</si>
  <si>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</si>
  <si>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</si>
  <si>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</si>
  <si>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</si>
  <si>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</si>
  <si>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</si>
  <si>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</si>
  <si>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</si>
  <si>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</si>
  <si>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</si>
  <si>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</si>
  <si>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</si>
  <si>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</si>
  <si>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</si>
  <si>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</si>
  <si>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</si>
  <si>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</si>
  <si>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</si>
  <si>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</si>
  <si>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</si>
  <si>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</si>
  <si>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</si>
  <si>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</si>
  <si>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</si>
  <si>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</si>
  <si>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</si>
  <si>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</si>
  <si>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</si>
  <si>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</si>
  <si>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</si>
  <si>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</si>
  <si>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</si>
  <si>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</si>
  <si>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</si>
  <si>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</si>
  <si>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</si>
  <si>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</si>
  <si>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</si>
  <si>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</si>
  <si>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</si>
  <si>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</si>
  <si>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</si>
  <si>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</si>
  <si>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</si>
  <si>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</si>
  <si>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</si>
  <si>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</si>
  <si>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</si>
  <si>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Eslovaquia</t>
  </si>
  <si>
    <t>Turquía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</si>
  <si>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</si>
  <si>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</si>
  <si>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</si>
  <si>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</si>
  <si>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</si>
  <si>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</si>
  <si>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</si>
  <si>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</si>
  <si>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</si>
  <si>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</si>
  <si>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</si>
  <si>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</si>
  <si>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t>Bulgaria</t>
  </si>
  <si>
    <t>08071900 -- (DESDE 01.01.96) MELONES, FRESCOS. </t>
  </si>
  <si>
    <t>Rumanía</t>
  </si>
  <si>
    <t>% variación periodo 2023/2022</t>
  </si>
  <si>
    <t>Chile</t>
  </si>
  <si>
    <t>07032000 -- AJOS, FRESCOS O REFRIGERADOS. </t>
  </si>
  <si>
    <t>15180095 -- (DESDE 01.01.93) MEZCLAS Y PREPARACIONES NO ALIMENTICIAS DE GRASAS Y ACEITES ANIMALES O DE GRASAS Y ACEITES ANIMALES Y VEGETALES Y SUS FRACCIONES, NO EXPRESADAS NI COMPRENDIDAS EN OTRAS PARTIDAS. </t>
  </si>
  <si>
    <t>COMERCIO EXTERIOR AGROALIMENTARIO ENE-OCT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</si>
  <si>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21 de diciembre 2023. Datos definitivos hasta 2021. 2022 y 2023 provisionales. </t>
    </r>
  </si>
  <si>
    <t>Ene-Oct 2023</t>
  </si>
  <si>
    <t xml:space="preserve"> Capítulos Arancelarios Exportados e Importados Ene-Oct 2023 (Ordenado según valor exportado en 2023)</t>
  </si>
  <si>
    <t>Ene-Oct 2022</t>
  </si>
  <si>
    <t>Principales Productos Agroalimentarios Exportados por Andalucía en Ene-Oct de 2023 en valor</t>
  </si>
  <si>
    <t>Principales Productos Agroalimentarios Exportados por Andalucía en Ene-Oct de 2023 en peso</t>
  </si>
  <si>
    <t>Valor Exportado Ene-Oct 2023 (Miles  Euros)</t>
  </si>
  <si>
    <t>Valor Exportado Ene-Oct 2022 (Miles  Euros)</t>
  </si>
  <si>
    <t>Cantidad Exportada Ene-Oct 2023 (Toneladas)</t>
  </si>
  <si>
    <t>Cantidad Exportada Ene-Oct 2022 (Toneladas)</t>
  </si>
  <si>
    <t>Principales Productos Agroalimentarios Exportados por Andalucía y España. Ene-Oct 2023.</t>
  </si>
  <si>
    <t>Valor Exportado Andalucía Ene-Oct 2023 (Miles  Euros)</t>
  </si>
  <si>
    <t>Valor Exportado España Ene-Oct 2023 (Miles  Euros)</t>
  </si>
  <si>
    <t>Valor Exportado Ene-Oct 2023 (Millones Euros)</t>
  </si>
  <si>
    <t>Valor Exportado Ene-Oct 2022 (Millones Euros)</t>
  </si>
  <si>
    <t>%Variación    Ene-Oct 2022 / Ene-Oct 2023</t>
  </si>
  <si>
    <t>Valor Importado Ene-Oct 2023 (Millones Euros)</t>
  </si>
  <si>
    <t>Valor Importado Ene-Oct 2022 (Millones Euros)</t>
  </si>
  <si>
    <t>Enero-Octubre</t>
  </si>
  <si>
    <t>22089069 -- (DESDE 01.01.94) BEBIDAS ESPIRITUOSAS EN RECIPIENTES DE CONTENIDO NO SUPERIOR A 2 LITROS (EXCEPTO AGUARDIENTES Y LICORES). </t>
  </si>
  <si>
    <t>UNION EUROPEA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</si>
</sst>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1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(Ene-Oct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3133340.9612399996</c:v>
                </c:pt>
                <c:pt idx="1">
                  <c:v>771141.71461999998</c:v>
                </c:pt>
                <c:pt idx="2">
                  <c:v>972585.84378000011</c:v>
                </c:pt>
                <c:pt idx="3">
                  <c:v>745505.29774000007</c:v>
                </c:pt>
                <c:pt idx="4">
                  <c:v>1441278.3862599996</c:v>
                </c:pt>
                <c:pt idx="5">
                  <c:v>227628.68867000003</c:v>
                </c:pt>
                <c:pt idx="6">
                  <c:v>1201570.9760300003</c:v>
                </c:pt>
                <c:pt idx="7">
                  <c:v>2843499.7636799994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Ene-Oct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2023677.4950699999</c:v>
                </c:pt>
                <c:pt idx="1">
                  <c:v>404577.05287299998</c:v>
                </c:pt>
                <c:pt idx="2">
                  <c:v>377202.76192299998</c:v>
                </c:pt>
                <c:pt idx="3">
                  <c:v>224141.64539200001</c:v>
                </c:pt>
                <c:pt idx="4">
                  <c:v>463992.01354999997</c:v>
                </c:pt>
                <c:pt idx="5">
                  <c:v>55873.619376000002</c:v>
                </c:pt>
                <c:pt idx="6">
                  <c:v>368305.501345</c:v>
                </c:pt>
                <c:pt idx="7">
                  <c:v>1221760.4089889999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(Ene-Oct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349508.25734999997</c:v>
                </c:pt>
                <c:pt idx="1">
                  <c:v>1021510.3416600002</c:v>
                </c:pt>
                <c:pt idx="2">
                  <c:v>255334.53362</c:v>
                </c:pt>
                <c:pt idx="3">
                  <c:v>317411.76474999997</c:v>
                </c:pt>
                <c:pt idx="4">
                  <c:v>960566.97892000002</c:v>
                </c:pt>
                <c:pt idx="5">
                  <c:v>261631.65043000001</c:v>
                </c:pt>
                <c:pt idx="6">
                  <c:v>1215706.5669800001</c:v>
                </c:pt>
                <c:pt idx="7">
                  <c:v>1557453.0838500001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(Ene-Oct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121764.928981</c:v>
                </c:pt>
                <c:pt idx="1">
                  <c:v>1274036.42873</c:v>
                </c:pt>
                <c:pt idx="2">
                  <c:v>136915.664941</c:v>
                </c:pt>
                <c:pt idx="3">
                  <c:v>256311.496633</c:v>
                </c:pt>
                <c:pt idx="4">
                  <c:v>1792885.286787</c:v>
                </c:pt>
                <c:pt idx="5">
                  <c:v>62593.328113000003</c:v>
                </c:pt>
                <c:pt idx="6">
                  <c:v>898117.31822200003</c:v>
                </c:pt>
                <c:pt idx="7">
                  <c:v>1174284.6771519999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0</xdr:rowOff>
    </xdr:from>
    <xdr:to>
      <xdr:col>3</xdr:col>
      <xdr:colOff>349340</xdr:colOff>
      <xdr:row>59</xdr:row>
      <xdr:rowOff>38351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D96D51B-79D0-4A69-BE06-1C665C253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04294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11206</xdr:colOff>
      <xdr:row>44</xdr:row>
      <xdr:rowOff>0</xdr:rowOff>
    </xdr:from>
    <xdr:to>
      <xdr:col>9</xdr:col>
      <xdr:colOff>291683</xdr:colOff>
      <xdr:row>59</xdr:row>
      <xdr:rowOff>50544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B72520E-D960-4734-8EA8-7D01CAE8F7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01235" y="9704294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60</xdr:row>
      <xdr:rowOff>0</xdr:rowOff>
    </xdr:from>
    <xdr:to>
      <xdr:col>9</xdr:col>
      <xdr:colOff>400685</xdr:colOff>
      <xdr:row>75</xdr:row>
      <xdr:rowOff>123702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7AE94940-69BD-4763-8123-96D9B7E66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85289" y="12734192"/>
          <a:ext cx="3932261" cy="2981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183173</xdr:rowOff>
    </xdr:from>
    <xdr:to>
      <xdr:col>3</xdr:col>
      <xdr:colOff>489560</xdr:colOff>
      <xdr:row>75</xdr:row>
      <xdr:rowOff>110279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BA930101-6E09-4277-829F-36B2965A8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726865"/>
          <a:ext cx="4109060" cy="29751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11206</xdr:rowOff>
    </xdr:from>
    <xdr:to>
      <xdr:col>5</xdr:col>
      <xdr:colOff>891671</xdr:colOff>
      <xdr:row>59</xdr:row>
      <xdr:rowOff>33618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2916BC-7BF1-4503-A90A-964A1DBF9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48647"/>
          <a:ext cx="7066112" cy="4403912"/>
        </a:xfrm>
        <a:prstGeom prst="rect">
          <a:avLst/>
        </a:prstGeom>
      </xdr:spPr>
    </xdr:pic>
    <xdr:clientData/>
  </xdr:twoCellAnchor>
  <xdr:twoCellAnchor editAs="oneCell">
    <xdr:from>
      <xdr:col>8</xdr:col>
      <xdr:colOff>11204</xdr:colOff>
      <xdr:row>36</xdr:row>
      <xdr:rowOff>11206</xdr:rowOff>
    </xdr:from>
    <xdr:to>
      <xdr:col>13</xdr:col>
      <xdr:colOff>480719</xdr:colOff>
      <xdr:row>59</xdr:row>
      <xdr:rowOff>22412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BC487A-F7B9-43D0-A7BC-8BA6AF33D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5322" y="14948647"/>
          <a:ext cx="7137015" cy="4392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N22" sqref="N22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7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0" t="s">
        <v>23</v>
      </c>
    </row>
    <row r="2" spans="1:11" ht="14.45" customHeight="1" x14ac:dyDescent="0.25">
      <c r="A2" s="128"/>
      <c r="B2" s="16"/>
      <c r="C2" s="16"/>
      <c r="D2" s="16"/>
      <c r="E2" s="71"/>
      <c r="F2" s="71"/>
      <c r="G2" s="135" t="s">
        <v>24</v>
      </c>
      <c r="H2" s="135"/>
      <c r="I2" s="135"/>
      <c r="J2" s="135"/>
      <c r="K2" s="131"/>
    </row>
    <row r="3" spans="1:11" x14ac:dyDescent="0.25">
      <c r="A3" s="128"/>
      <c r="B3" s="16"/>
      <c r="C3" s="16"/>
      <c r="D3" s="16"/>
      <c r="E3" s="72"/>
      <c r="F3" s="71"/>
      <c r="G3" s="135"/>
      <c r="H3" s="135"/>
      <c r="I3" s="135"/>
      <c r="J3" s="135"/>
      <c r="K3" s="131"/>
    </row>
    <row r="4" spans="1:11" x14ac:dyDescent="0.25">
      <c r="A4" s="128"/>
      <c r="B4" s="16"/>
      <c r="C4" s="16"/>
      <c r="D4" s="16"/>
      <c r="E4" s="16"/>
      <c r="F4" s="16"/>
      <c r="G4" s="16"/>
      <c r="H4" s="16"/>
      <c r="I4" s="16"/>
      <c r="J4" s="16"/>
      <c r="K4" s="131"/>
    </row>
    <row r="5" spans="1:11" x14ac:dyDescent="0.25">
      <c r="A5" s="128"/>
      <c r="B5" s="16"/>
      <c r="C5" s="16"/>
      <c r="D5" s="16"/>
      <c r="E5" s="16"/>
      <c r="F5" s="16"/>
      <c r="G5" s="16"/>
      <c r="H5" s="16"/>
      <c r="I5" s="16"/>
      <c r="J5" s="16"/>
      <c r="K5" s="131"/>
    </row>
    <row r="6" spans="1:11" x14ac:dyDescent="0.25">
      <c r="A6" s="128"/>
      <c r="B6" s="16"/>
      <c r="C6" s="16"/>
      <c r="D6" s="16"/>
      <c r="E6" s="16"/>
      <c r="F6" s="16"/>
      <c r="G6" s="16"/>
      <c r="H6" s="16"/>
      <c r="I6" s="16"/>
      <c r="J6" s="16"/>
      <c r="K6" s="131"/>
    </row>
    <row r="7" spans="1:11" x14ac:dyDescent="0.25">
      <c r="A7" s="128"/>
      <c r="B7" s="16"/>
      <c r="C7" s="16"/>
      <c r="D7" s="16"/>
      <c r="E7" s="16"/>
      <c r="F7" s="16"/>
      <c r="G7" s="16"/>
      <c r="H7" s="16"/>
      <c r="I7" s="16"/>
      <c r="J7" s="16"/>
      <c r="K7" s="131"/>
    </row>
    <row r="8" spans="1:11" x14ac:dyDescent="0.25">
      <c r="A8" s="128"/>
      <c r="B8" s="16"/>
      <c r="C8" s="16"/>
      <c r="D8" s="16"/>
      <c r="E8" s="16"/>
      <c r="F8" s="16"/>
      <c r="G8" s="16"/>
      <c r="H8" s="16"/>
      <c r="I8" s="16"/>
      <c r="J8" s="16"/>
      <c r="K8" s="131"/>
    </row>
    <row r="9" spans="1:11" x14ac:dyDescent="0.25">
      <c r="A9" s="128"/>
      <c r="B9" s="16"/>
      <c r="C9" s="16"/>
      <c r="D9" s="16"/>
      <c r="E9" s="16"/>
      <c r="F9" s="16"/>
      <c r="G9" s="16"/>
      <c r="H9" s="16"/>
      <c r="I9" s="16"/>
      <c r="J9" s="16"/>
      <c r="K9" s="131"/>
    </row>
    <row r="10" spans="1:11" ht="18.75" x14ac:dyDescent="0.3">
      <c r="A10" s="128"/>
      <c r="B10" s="16"/>
      <c r="C10" s="133" t="s">
        <v>174</v>
      </c>
      <c r="D10" s="133"/>
      <c r="E10" s="133"/>
      <c r="F10" s="133"/>
      <c r="G10" s="133"/>
      <c r="H10" s="133"/>
      <c r="I10" s="133"/>
      <c r="J10" s="16"/>
      <c r="K10" s="131"/>
    </row>
    <row r="11" spans="1:11" x14ac:dyDescent="0.25">
      <c r="A11" s="128"/>
      <c r="B11" s="16"/>
      <c r="C11" s="16"/>
      <c r="D11" s="16"/>
      <c r="E11" s="16"/>
      <c r="F11" s="16"/>
      <c r="G11" s="16"/>
      <c r="H11" s="16"/>
      <c r="I11" s="16"/>
      <c r="J11" s="16"/>
      <c r="K11" s="131"/>
    </row>
    <row r="12" spans="1:11" x14ac:dyDescent="0.25">
      <c r="A12" s="128"/>
      <c r="B12" s="16"/>
      <c r="C12" s="16"/>
      <c r="D12" s="16"/>
      <c r="E12" s="16"/>
      <c r="F12" s="16"/>
      <c r="G12" s="16"/>
      <c r="H12" s="16"/>
      <c r="I12" s="16"/>
      <c r="J12" s="16"/>
      <c r="K12" s="131"/>
    </row>
    <row r="13" spans="1:11" x14ac:dyDescent="0.25">
      <c r="A13" s="128"/>
      <c r="B13" s="16"/>
      <c r="C13" s="16"/>
      <c r="D13" s="16"/>
      <c r="E13" s="16"/>
      <c r="F13" s="16"/>
      <c r="G13" s="16"/>
      <c r="H13" s="16"/>
      <c r="I13" s="16"/>
      <c r="J13" s="16"/>
      <c r="K13" s="131"/>
    </row>
    <row r="14" spans="1:11" x14ac:dyDescent="0.25">
      <c r="A14" s="128"/>
      <c r="B14" s="16"/>
      <c r="C14" s="16"/>
      <c r="D14" s="16"/>
      <c r="E14" s="16"/>
      <c r="F14" s="16"/>
      <c r="G14" s="16"/>
      <c r="H14" s="16"/>
      <c r="I14" s="16"/>
      <c r="J14" s="16"/>
      <c r="K14" s="131"/>
    </row>
    <row r="15" spans="1:11" x14ac:dyDescent="0.25">
      <c r="A15" s="128"/>
      <c r="B15" s="16"/>
      <c r="C15" s="16"/>
      <c r="D15" s="16"/>
      <c r="E15" s="16"/>
      <c r="F15" s="16"/>
      <c r="G15" s="16"/>
      <c r="H15" s="16"/>
      <c r="I15" s="16"/>
      <c r="J15" s="16"/>
      <c r="K15" s="131"/>
    </row>
    <row r="16" spans="1:11" x14ac:dyDescent="0.25">
      <c r="A16" s="128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1"/>
    </row>
    <row r="17" spans="1:11" x14ac:dyDescent="0.25">
      <c r="A17" s="128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31"/>
    </row>
    <row r="18" spans="1:11" x14ac:dyDescent="0.25">
      <c r="A18" s="128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1"/>
    </row>
    <row r="19" spans="1:11" x14ac:dyDescent="0.25">
      <c r="A19" s="128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1"/>
    </row>
    <row r="20" spans="1:11" x14ac:dyDescent="0.25">
      <c r="A20" s="128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1"/>
    </row>
    <row r="21" spans="1:11" x14ac:dyDescent="0.25">
      <c r="A21" s="128"/>
      <c r="B21" s="16"/>
      <c r="C21" s="16"/>
      <c r="D21" s="16"/>
      <c r="E21" s="16"/>
      <c r="F21" s="16"/>
      <c r="G21" s="16"/>
      <c r="H21" s="16"/>
      <c r="I21" s="16"/>
      <c r="J21" s="16"/>
      <c r="K21" s="131"/>
    </row>
    <row r="22" spans="1:11" x14ac:dyDescent="0.25">
      <c r="A22" s="128"/>
      <c r="B22" s="16"/>
      <c r="C22" s="16"/>
      <c r="D22" s="16"/>
      <c r="E22" s="16"/>
      <c r="F22" s="16"/>
      <c r="G22" s="16"/>
      <c r="H22" s="16"/>
      <c r="I22" s="16"/>
      <c r="J22" s="16"/>
      <c r="K22" s="131"/>
    </row>
    <row r="23" spans="1:11" x14ac:dyDescent="0.25">
      <c r="A23" s="128"/>
      <c r="B23" s="16"/>
      <c r="C23" s="16"/>
      <c r="D23" s="16"/>
      <c r="E23" s="16"/>
      <c r="F23" s="16"/>
      <c r="G23" s="16"/>
      <c r="H23" s="16"/>
      <c r="I23" s="16"/>
      <c r="J23" s="16"/>
      <c r="K23" s="131"/>
    </row>
    <row r="24" spans="1:11" x14ac:dyDescent="0.25">
      <c r="A24" s="128"/>
      <c r="B24" s="16"/>
      <c r="C24" s="16"/>
      <c r="D24" s="16"/>
      <c r="E24" s="16"/>
      <c r="F24" s="16"/>
      <c r="G24" s="16"/>
      <c r="H24" s="16"/>
      <c r="I24" s="16"/>
      <c r="J24" s="16"/>
      <c r="K24" s="131"/>
    </row>
    <row r="25" spans="1:11" ht="15" customHeight="1" x14ac:dyDescent="0.25">
      <c r="A25" s="128"/>
      <c r="B25" s="16"/>
      <c r="C25" s="134" t="s">
        <v>25</v>
      </c>
      <c r="D25" s="134"/>
      <c r="E25" s="134"/>
      <c r="F25" s="134"/>
      <c r="G25" s="134"/>
      <c r="H25" s="134"/>
      <c r="I25" s="134"/>
      <c r="J25" s="16"/>
      <c r="K25" s="131"/>
    </row>
    <row r="26" spans="1:11" x14ac:dyDescent="0.25">
      <c r="A26" s="128"/>
      <c r="B26" s="16"/>
      <c r="C26" s="134"/>
      <c r="D26" s="134"/>
      <c r="E26" s="134"/>
      <c r="F26" s="134"/>
      <c r="G26" s="134"/>
      <c r="H26" s="134"/>
      <c r="I26" s="134"/>
      <c r="J26" s="16"/>
      <c r="K26" s="131"/>
    </row>
    <row r="27" spans="1:11" x14ac:dyDescent="0.25">
      <c r="A27" s="128"/>
      <c r="B27" s="16"/>
      <c r="C27" s="16"/>
      <c r="D27" s="16"/>
      <c r="E27" s="16"/>
      <c r="F27" s="16"/>
      <c r="G27" s="16"/>
      <c r="H27" s="16"/>
      <c r="I27" s="16"/>
      <c r="J27" s="16"/>
      <c r="K27" s="131"/>
    </row>
    <row r="28" spans="1:11" x14ac:dyDescent="0.25">
      <c r="A28" s="128"/>
      <c r="B28" s="16"/>
      <c r="C28" s="16"/>
      <c r="D28" s="16"/>
      <c r="E28" s="16"/>
      <c r="F28" s="16"/>
      <c r="G28" s="16"/>
      <c r="H28" s="16"/>
      <c r="I28" s="16"/>
      <c r="J28" s="16"/>
      <c r="K28" s="131"/>
    </row>
    <row r="29" spans="1:11" ht="15" customHeight="1" x14ac:dyDescent="0.25">
      <c r="A29" s="128"/>
      <c r="B29" s="16"/>
      <c r="C29" s="134" t="s">
        <v>175</v>
      </c>
      <c r="D29" s="134"/>
      <c r="E29" s="134"/>
      <c r="F29" s="134"/>
      <c r="G29" s="134"/>
      <c r="H29" s="134"/>
      <c r="I29" s="16"/>
      <c r="J29" s="16"/>
      <c r="K29" s="131"/>
    </row>
    <row r="30" spans="1:11" x14ac:dyDescent="0.25">
      <c r="A30" s="128"/>
      <c r="B30" s="16"/>
      <c r="C30" s="134"/>
      <c r="D30" s="134"/>
      <c r="E30" s="134"/>
      <c r="F30" s="134"/>
      <c r="G30" s="134"/>
      <c r="H30" s="134"/>
      <c r="I30" s="16"/>
      <c r="J30" s="16"/>
      <c r="K30" s="131"/>
    </row>
    <row r="31" spans="1:11" x14ac:dyDescent="0.25">
      <c r="A31" s="128"/>
      <c r="B31" s="16"/>
      <c r="C31" s="16"/>
      <c r="D31" s="16"/>
      <c r="E31" s="16"/>
      <c r="F31" s="16"/>
      <c r="G31" s="16"/>
      <c r="H31" s="16"/>
      <c r="I31" s="16"/>
      <c r="J31" s="16"/>
      <c r="K31" s="131"/>
    </row>
    <row r="32" spans="1:11" x14ac:dyDescent="0.25">
      <c r="A32" s="129"/>
      <c r="B32" s="17"/>
      <c r="C32" s="17"/>
      <c r="D32" s="17"/>
      <c r="E32" s="17"/>
      <c r="F32" s="17"/>
      <c r="G32" s="17"/>
      <c r="H32" s="17"/>
      <c r="I32" s="17"/>
      <c r="J32" s="17"/>
      <c r="K32" s="132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Normal="100" zoomScaleSheetLayoutView="85" zoomScalePageLayoutView="85" workbookViewId="0">
      <selection activeCell="N43" sqref="N43:O45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42"/>
      <c r="B5" s="140" t="s">
        <v>0</v>
      </c>
      <c r="C5" s="141"/>
      <c r="D5" s="140" t="s">
        <v>0</v>
      </c>
      <c r="E5" s="141"/>
      <c r="F5" s="140" t="s">
        <v>193</v>
      </c>
      <c r="G5" s="141"/>
      <c r="H5" s="140" t="s">
        <v>193</v>
      </c>
      <c r="I5" s="141"/>
      <c r="J5" s="136" t="s">
        <v>1</v>
      </c>
      <c r="K5" s="137"/>
    </row>
    <row r="6" spans="1:13" x14ac:dyDescent="0.25">
      <c r="A6" s="143"/>
      <c r="B6" s="144">
        <v>2021</v>
      </c>
      <c r="C6" s="144"/>
      <c r="D6" s="144">
        <v>2022</v>
      </c>
      <c r="E6" s="144"/>
      <c r="F6" s="144">
        <v>2022</v>
      </c>
      <c r="G6" s="144"/>
      <c r="H6" s="144">
        <v>2023</v>
      </c>
      <c r="I6" s="144"/>
      <c r="J6" s="138"/>
      <c r="K6" s="139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3089000.1965099997</v>
      </c>
      <c r="G8" s="100">
        <v>2178955.5072229998</v>
      </c>
      <c r="H8" s="5">
        <v>3133340.9612399996</v>
      </c>
      <c r="I8" s="100">
        <v>2023677.4950699999</v>
      </c>
      <c r="J8" s="113">
        <v>1.4354406574689382</v>
      </c>
      <c r="K8" s="114">
        <v>-7.1262589639058804</v>
      </c>
      <c r="L8" s="122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792892.54165000026</v>
      </c>
      <c r="G9" s="100">
        <v>594772.46085499995</v>
      </c>
      <c r="H9" s="5">
        <v>771141.71461999998</v>
      </c>
      <c r="I9" s="100">
        <v>404577.05287299998</v>
      </c>
      <c r="J9" s="113">
        <v>-2.7432250762173971</v>
      </c>
      <c r="K9" s="114">
        <v>-31.977843713306669</v>
      </c>
      <c r="L9" s="122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1075824.2377800003</v>
      </c>
      <c r="G10" s="100">
        <v>590449.32247100002</v>
      </c>
      <c r="H10" s="5">
        <v>972585.84378000011</v>
      </c>
      <c r="I10" s="100">
        <v>377202.76192299998</v>
      </c>
      <c r="J10" s="113">
        <v>-9.5962138028267621</v>
      </c>
      <c r="K10" s="114">
        <v>-36.11598022596997</v>
      </c>
      <c r="L10" s="122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798584.33841000008</v>
      </c>
      <c r="G11" s="100">
        <v>282754.10635999998</v>
      </c>
      <c r="H11" s="5">
        <v>745505.29774000007</v>
      </c>
      <c r="I11" s="100">
        <v>224141.64539200001</v>
      </c>
      <c r="J11" s="113">
        <v>-6.6466418281732915</v>
      </c>
      <c r="K11" s="114">
        <v>-20.729128118611694</v>
      </c>
      <c r="L11" s="122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1497553.26177</v>
      </c>
      <c r="G12" s="100">
        <v>549749.74493299995</v>
      </c>
      <c r="H12" s="5">
        <v>1441278.3862599996</v>
      </c>
      <c r="I12" s="100">
        <v>463992.01354999997</v>
      </c>
      <c r="J12" s="113">
        <v>-3.7577879162366186</v>
      </c>
      <c r="K12" s="114">
        <v>-15.599412673388615</v>
      </c>
      <c r="L12" s="122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376308.16224000003</v>
      </c>
      <c r="G13" s="100">
        <v>115580.94696099999</v>
      </c>
      <c r="H13" s="5">
        <v>227628.68867000003</v>
      </c>
      <c r="I13" s="100">
        <v>55873.619376000002</v>
      </c>
      <c r="J13" s="113">
        <v>-39.510031535052356</v>
      </c>
      <c r="K13" s="114">
        <v>-51.65845163489341</v>
      </c>
      <c r="L13" s="122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1189186.2264100001</v>
      </c>
      <c r="G14" s="100">
        <v>443004.23455200001</v>
      </c>
      <c r="H14" s="5">
        <v>1201570.9760300003</v>
      </c>
      <c r="I14" s="100">
        <v>368305.501345</v>
      </c>
      <c r="J14" s="113">
        <v>1.04144744910039</v>
      </c>
      <c r="K14" s="114">
        <v>-16.861855346042262</v>
      </c>
      <c r="L14" s="122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2943040.1862099995</v>
      </c>
      <c r="G15" s="100">
        <v>1625764.540387</v>
      </c>
      <c r="H15" s="5">
        <v>2843499.7636799994</v>
      </c>
      <c r="I15" s="100">
        <v>1221760.4089889999</v>
      </c>
      <c r="J15" s="113">
        <v>-3.3822311702167638</v>
      </c>
      <c r="K15" s="114">
        <v>-24.85010106702353</v>
      </c>
      <c r="L15" s="122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11762389.150980001</v>
      </c>
      <c r="G16" s="101">
        <v>6381030.8637420004</v>
      </c>
      <c r="H16" s="101">
        <v>11336551.63202</v>
      </c>
      <c r="I16" s="101">
        <v>5139530.4985180004</v>
      </c>
      <c r="J16" s="115">
        <v>-3.6203318347490789</v>
      </c>
      <c r="K16" s="116">
        <v>-19.456109706009983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157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42"/>
      <c r="B41" s="140" t="s">
        <v>0</v>
      </c>
      <c r="C41" s="141"/>
      <c r="D41" s="140" t="s">
        <v>0</v>
      </c>
      <c r="E41" s="141"/>
      <c r="F41" s="140" t="s">
        <v>193</v>
      </c>
      <c r="G41" s="141"/>
      <c r="H41" s="140" t="s">
        <v>193</v>
      </c>
      <c r="I41" s="141"/>
      <c r="J41" s="136" t="s">
        <v>1</v>
      </c>
      <c r="K41" s="137"/>
    </row>
    <row r="42" spans="1:15" x14ac:dyDescent="0.25">
      <c r="A42" s="143"/>
      <c r="B42" s="144">
        <v>2021</v>
      </c>
      <c r="C42" s="144"/>
      <c r="D42" s="144">
        <v>2022</v>
      </c>
      <c r="E42" s="144"/>
      <c r="F42" s="144">
        <v>2022</v>
      </c>
      <c r="G42" s="144"/>
      <c r="H42" s="144">
        <v>2023</v>
      </c>
      <c r="I42" s="144"/>
      <c r="J42" s="138"/>
      <c r="K42" s="139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100">
        <v>357328.55981000001</v>
      </c>
      <c r="G44" s="100">
        <v>129362.42174400001</v>
      </c>
      <c r="H44" s="5">
        <v>349508.25734999997</v>
      </c>
      <c r="I44" s="100">
        <v>121764.928981</v>
      </c>
      <c r="J44" s="113">
        <v>-2.1885467157056446</v>
      </c>
      <c r="K44" s="114">
        <v>-5.8730291691933196</v>
      </c>
      <c r="O44" s="118"/>
    </row>
    <row r="45" spans="1:15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100">
        <v>908333.41720000003</v>
      </c>
      <c r="G45" s="100">
        <v>1068658.1635680001</v>
      </c>
      <c r="H45" s="5">
        <v>1021510.3416600002</v>
      </c>
      <c r="I45" s="100">
        <v>1274036.42873</v>
      </c>
      <c r="J45" s="113">
        <v>12.45984374425811</v>
      </c>
      <c r="K45" s="114">
        <v>19.218331189862425</v>
      </c>
    </row>
    <row r="46" spans="1:15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100">
        <v>199854.87647999998</v>
      </c>
      <c r="G46" s="100">
        <v>128015.09959899999</v>
      </c>
      <c r="H46" s="5">
        <v>255334.53362</v>
      </c>
      <c r="I46" s="100">
        <v>136915.664941</v>
      </c>
      <c r="J46" s="113">
        <v>27.759971694036711</v>
      </c>
      <c r="K46" s="114">
        <v>6.9527464884068486</v>
      </c>
    </row>
    <row r="47" spans="1:15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100">
        <v>281338.57381999999</v>
      </c>
      <c r="G47" s="100">
        <v>245509.35042100001</v>
      </c>
      <c r="H47" s="5">
        <v>317411.76474999997</v>
      </c>
      <c r="I47" s="100">
        <v>256311.496633</v>
      </c>
      <c r="J47" s="113">
        <v>12.821985424963289</v>
      </c>
      <c r="K47" s="114">
        <v>4.3998919770169431</v>
      </c>
    </row>
    <row r="48" spans="1:15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100">
        <v>909377.96430000023</v>
      </c>
      <c r="G48" s="100">
        <v>1393069.113845</v>
      </c>
      <c r="H48" s="5">
        <v>960566.97892000002</v>
      </c>
      <c r="I48" s="100">
        <v>1792885.286787</v>
      </c>
      <c r="J48" s="113">
        <v>5.6290141865712444</v>
      </c>
      <c r="K48" s="114">
        <v>28.700383130200212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100">
        <v>260497.41119999994</v>
      </c>
      <c r="G49" s="100">
        <v>88468.997352000006</v>
      </c>
      <c r="H49" s="5">
        <v>261631.65043000001</v>
      </c>
      <c r="I49" s="100">
        <v>62593.328113000003</v>
      </c>
      <c r="J49" s="113">
        <v>0.43541286064038437</v>
      </c>
      <c r="K49" s="114">
        <v>-29.248290376849212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100">
        <v>1002163.5832800004</v>
      </c>
      <c r="G50" s="100">
        <v>783515.24010000005</v>
      </c>
      <c r="H50" s="5">
        <v>1215706.5669800001</v>
      </c>
      <c r="I50" s="100">
        <v>898117.31822200003</v>
      </c>
      <c r="J50" s="113">
        <v>21.308196312730786</v>
      </c>
      <c r="K50" s="114">
        <v>14.626655903639261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100">
        <v>1463518.4038800006</v>
      </c>
      <c r="G51" s="100">
        <v>1126314.5923919999</v>
      </c>
      <c r="H51" s="5">
        <v>1557453.0838500001</v>
      </c>
      <c r="I51" s="100">
        <v>1174284.6771519999</v>
      </c>
      <c r="J51" s="113">
        <v>6.418414672542891</v>
      </c>
      <c r="K51" s="114">
        <v>4.2590307436330006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5382412.7899700003</v>
      </c>
      <c r="G52" s="101">
        <v>4962912.9790209997</v>
      </c>
      <c r="H52" s="101">
        <v>5939123.1775599997</v>
      </c>
      <c r="I52" s="101">
        <v>5716909.129559</v>
      </c>
      <c r="J52" s="115">
        <v>10.343138092779064</v>
      </c>
      <c r="K52" s="116">
        <v>15.19261276039412</v>
      </c>
    </row>
    <row r="53" spans="1:11" x14ac:dyDescent="0.25">
      <c r="A53" t="s">
        <v>21</v>
      </c>
    </row>
    <row r="54" spans="1:11" x14ac:dyDescent="0.25">
      <c r="A54" s="121" t="s">
        <v>157</v>
      </c>
    </row>
  </sheetData>
  <mergeCells count="20">
    <mergeCell ref="B5:C5"/>
    <mergeCell ref="B6:C6"/>
    <mergeCell ref="B41:C41"/>
    <mergeCell ref="B42:C42"/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130" zoomScaleNormal="130" zoomScaleSheetLayoutView="70" zoomScalePageLayoutView="70" workbookViewId="0">
      <selection activeCell="N7" sqref="N7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5" t="s">
        <v>126</v>
      </c>
      <c r="B2" s="145"/>
      <c r="C2" s="145"/>
      <c r="D2" s="145"/>
      <c r="E2" s="145"/>
      <c r="F2" s="18"/>
      <c r="G2" s="145" t="s">
        <v>125</v>
      </c>
      <c r="H2" s="145"/>
      <c r="I2" s="145"/>
      <c r="J2" s="145"/>
      <c r="K2" s="145"/>
    </row>
    <row r="3" spans="1:14" ht="21.6" customHeight="1" thickBot="1" x14ac:dyDescent="0.3">
      <c r="A3" s="73" t="s">
        <v>176</v>
      </c>
      <c r="G3" s="73" t="s">
        <v>176</v>
      </c>
    </row>
    <row r="4" spans="1:14" ht="83.25" customHeight="1" x14ac:dyDescent="0.25">
      <c r="A4" s="14" t="s">
        <v>37</v>
      </c>
      <c r="B4" s="67" t="s">
        <v>188</v>
      </c>
      <c r="C4" s="43" t="s">
        <v>189</v>
      </c>
      <c r="D4" s="43" t="s">
        <v>190</v>
      </c>
      <c r="E4" s="44" t="s">
        <v>128</v>
      </c>
      <c r="G4" s="14" t="s">
        <v>37</v>
      </c>
      <c r="H4" s="67" t="s">
        <v>191</v>
      </c>
      <c r="I4" s="43" t="s">
        <v>192</v>
      </c>
      <c r="J4" s="43" t="s">
        <v>190</v>
      </c>
      <c r="K4" s="44" t="s">
        <v>40</v>
      </c>
      <c r="L4" s="118"/>
    </row>
    <row r="5" spans="1:14" x14ac:dyDescent="0.25">
      <c r="A5" s="30" t="s">
        <v>57</v>
      </c>
      <c r="B5" s="75">
        <v>2057.7966168699995</v>
      </c>
      <c r="C5" s="75">
        <v>2006.2379416100002</v>
      </c>
      <c r="D5" s="36">
        <f t="shared" ref="D5:D41" si="0">(B5/C5)-1</f>
        <v>2.5699182629665307E-2</v>
      </c>
      <c r="E5" s="45">
        <f t="shared" ref="E5:E41" si="1">B5/$B$41</f>
        <v>0.18151874429414402</v>
      </c>
      <c r="G5" s="30" t="s">
        <v>79</v>
      </c>
      <c r="H5" s="75">
        <v>681.39623879999999</v>
      </c>
      <c r="I5" s="75">
        <v>644.62058951999995</v>
      </c>
      <c r="J5" s="36">
        <f t="shared" ref="J5:J41" si="2">(H5/I5)-1</f>
        <v>5.7050069262267966E-2</v>
      </c>
      <c r="K5" s="45">
        <f t="shared" ref="K5:K41" si="3">H5/$H$41</f>
        <v>0.11473010719402886</v>
      </c>
      <c r="L5" s="122"/>
      <c r="M5" s="74"/>
      <c r="N5" s="74"/>
    </row>
    <row r="6" spans="1:14" x14ac:dyDescent="0.25">
      <c r="A6" s="30" t="s">
        <v>58</v>
      </c>
      <c r="B6" s="75">
        <v>1522.1472522900001</v>
      </c>
      <c r="C6" s="75">
        <v>1516.5308903099997</v>
      </c>
      <c r="D6" s="36">
        <f t="shared" si="0"/>
        <v>3.7034273524441108E-3</v>
      </c>
      <c r="E6" s="45">
        <f t="shared" si="1"/>
        <v>0.13426898246471239</v>
      </c>
      <c r="G6" s="30" t="s">
        <v>61</v>
      </c>
      <c r="H6" s="75">
        <v>650.82867886999998</v>
      </c>
      <c r="I6" s="75">
        <v>593.6978175700001</v>
      </c>
      <c r="J6" s="36">
        <f t="shared" si="2"/>
        <v>9.6228855167155514E-2</v>
      </c>
      <c r="K6" s="45">
        <f t="shared" si="3"/>
        <v>0.10958329359610677</v>
      </c>
      <c r="M6" s="120"/>
      <c r="N6" s="74"/>
    </row>
    <row r="7" spans="1:14" x14ac:dyDescent="0.25">
      <c r="A7" s="30" t="s">
        <v>61</v>
      </c>
      <c r="B7" s="75">
        <v>1064.47196895</v>
      </c>
      <c r="C7" s="75">
        <v>912.09483351999995</v>
      </c>
      <c r="D7" s="36">
        <f t="shared" si="0"/>
        <v>0.16706282047661536</v>
      </c>
      <c r="E7" s="45">
        <f t="shared" si="1"/>
        <v>9.389733346632563E-2</v>
      </c>
      <c r="G7" s="30" t="s">
        <v>58</v>
      </c>
      <c r="H7" s="75">
        <v>495.58583343999993</v>
      </c>
      <c r="I7" s="75">
        <v>482.92330335000008</v>
      </c>
      <c r="J7" s="36">
        <f t="shared" si="2"/>
        <v>2.6220582030647366E-2</v>
      </c>
      <c r="K7" s="45">
        <f t="shared" si="3"/>
        <v>8.3444275968629439E-2</v>
      </c>
      <c r="M7" s="74"/>
      <c r="N7" s="74"/>
    </row>
    <row r="8" spans="1:14" x14ac:dyDescent="0.25">
      <c r="A8" s="30" t="s">
        <v>59</v>
      </c>
      <c r="B8" s="75">
        <v>1028.2691182399999</v>
      </c>
      <c r="C8" s="75">
        <v>1279.7656641900001</v>
      </c>
      <c r="D8" s="36">
        <f t="shared" si="0"/>
        <v>-0.19651765396376641</v>
      </c>
      <c r="E8" s="45">
        <f t="shared" si="1"/>
        <v>9.0703871125648289E-2</v>
      </c>
      <c r="G8" s="30" t="s">
        <v>82</v>
      </c>
      <c r="H8" s="75">
        <v>358.89338588999999</v>
      </c>
      <c r="I8" s="75">
        <v>234.55345249000001</v>
      </c>
      <c r="J8" s="36">
        <f t="shared" si="2"/>
        <v>0.53011342224988622</v>
      </c>
      <c r="K8" s="45">
        <f t="shared" si="3"/>
        <v>6.0428682005791642E-2</v>
      </c>
      <c r="M8" s="74"/>
      <c r="N8" s="74"/>
    </row>
    <row r="9" spans="1:14" x14ac:dyDescent="0.25">
      <c r="A9" s="30" t="s">
        <v>60</v>
      </c>
      <c r="B9" s="75">
        <v>830.18473767000023</v>
      </c>
      <c r="C9" s="75">
        <v>880.66888012999982</v>
      </c>
      <c r="D9" s="36">
        <f t="shared" si="0"/>
        <v>-5.7324771658273432E-2</v>
      </c>
      <c r="E9" s="45">
        <f t="shared" si="1"/>
        <v>7.3230799331002031E-2</v>
      </c>
      <c r="G9" s="30" t="s">
        <v>62</v>
      </c>
      <c r="H9" s="75">
        <v>351.26665801999997</v>
      </c>
      <c r="I9" s="75">
        <v>335.03554164000002</v>
      </c>
      <c r="J9" s="36">
        <f t="shared" si="2"/>
        <v>4.8445953824924226E-2</v>
      </c>
      <c r="K9" s="45">
        <f t="shared" si="3"/>
        <v>5.9144531527347895E-2</v>
      </c>
      <c r="M9" s="74"/>
      <c r="N9" s="74"/>
    </row>
    <row r="10" spans="1:14" x14ac:dyDescent="0.25">
      <c r="A10" s="30" t="s">
        <v>62</v>
      </c>
      <c r="B10" s="75">
        <v>823.90730266999981</v>
      </c>
      <c r="C10" s="75">
        <v>796.7358545400001</v>
      </c>
      <c r="D10" s="36">
        <f t="shared" si="0"/>
        <v>3.4103458473934589E-2</v>
      </c>
      <c r="E10" s="45">
        <f t="shared" si="1"/>
        <v>7.26770652499725E-2</v>
      </c>
      <c r="G10" s="30" t="s">
        <v>57</v>
      </c>
      <c r="H10" s="75">
        <v>298.12537349999997</v>
      </c>
      <c r="I10" s="75">
        <v>218.54026981000004</v>
      </c>
      <c r="J10" s="36">
        <f t="shared" si="2"/>
        <v>0.36416676779612112</v>
      </c>
      <c r="K10" s="45">
        <f t="shared" si="3"/>
        <v>5.0196866538551974E-2</v>
      </c>
      <c r="M10" s="74"/>
      <c r="N10" s="119"/>
    </row>
    <row r="11" spans="1:14" x14ac:dyDescent="0.25">
      <c r="A11" s="30" t="s">
        <v>63</v>
      </c>
      <c r="B11" s="75">
        <v>765.68575052999995</v>
      </c>
      <c r="C11" s="75">
        <v>867.90327234000006</v>
      </c>
      <c r="D11" s="36">
        <f t="shared" si="0"/>
        <v>-0.11777524646773829</v>
      </c>
      <c r="E11" s="45">
        <f t="shared" si="1"/>
        <v>6.7541327855582339E-2</v>
      </c>
      <c r="G11" s="30" t="s">
        <v>84</v>
      </c>
      <c r="H11" s="75">
        <v>277.76060036000007</v>
      </c>
      <c r="I11" s="75">
        <v>241.18720053999996</v>
      </c>
      <c r="J11" s="36">
        <f t="shared" si="2"/>
        <v>0.15163905770337327</v>
      </c>
      <c r="K11" s="45">
        <f t="shared" si="3"/>
        <v>4.6767947398274688E-2</v>
      </c>
      <c r="M11" s="74"/>
      <c r="N11" s="74"/>
    </row>
    <row r="12" spans="1:14" x14ac:dyDescent="0.25">
      <c r="A12" s="30" t="s">
        <v>65</v>
      </c>
      <c r="B12" s="75">
        <v>278.73770372000001</v>
      </c>
      <c r="C12" s="75">
        <v>249.60358679999999</v>
      </c>
      <c r="D12" s="36">
        <f t="shared" si="0"/>
        <v>0.11672154752865915</v>
      </c>
      <c r="E12" s="45">
        <f t="shared" si="1"/>
        <v>2.4587521211715525E-2</v>
      </c>
      <c r="G12" s="30" t="s">
        <v>76</v>
      </c>
      <c r="H12" s="75">
        <v>268.16813895999996</v>
      </c>
      <c r="I12" s="75">
        <v>310.41776426000001</v>
      </c>
      <c r="J12" s="36">
        <f t="shared" si="2"/>
        <v>-0.13610569421089114</v>
      </c>
      <c r="K12" s="45">
        <f t="shared" si="3"/>
        <v>4.5152816492041989E-2</v>
      </c>
      <c r="M12" s="74"/>
      <c r="N12" s="74"/>
    </row>
    <row r="13" spans="1:14" x14ac:dyDescent="0.25">
      <c r="A13" s="30" t="s">
        <v>64</v>
      </c>
      <c r="B13" s="75">
        <v>277.98015092999992</v>
      </c>
      <c r="C13" s="75">
        <v>267.37618486999997</v>
      </c>
      <c r="D13" s="36">
        <f t="shared" si="0"/>
        <v>3.9659351356051697E-2</v>
      </c>
      <c r="E13" s="45">
        <f t="shared" si="1"/>
        <v>2.4520697294303073E-2</v>
      </c>
      <c r="G13" s="30" t="s">
        <v>59</v>
      </c>
      <c r="H13" s="75">
        <v>255.04945966999998</v>
      </c>
      <c r="I13" s="75">
        <v>178.10882547</v>
      </c>
      <c r="J13" s="36">
        <f t="shared" si="2"/>
        <v>0.43198664634931072</v>
      </c>
      <c r="K13" s="45">
        <f t="shared" si="3"/>
        <v>4.2943958568440278E-2</v>
      </c>
      <c r="M13" s="74"/>
      <c r="N13" s="120"/>
    </row>
    <row r="14" spans="1:14" x14ac:dyDescent="0.25">
      <c r="A14" s="30" t="s">
        <v>69</v>
      </c>
      <c r="B14" s="75">
        <v>165.33290145999999</v>
      </c>
      <c r="C14" s="75">
        <v>148.49429724000001</v>
      </c>
      <c r="D14" s="36">
        <f t="shared" si="0"/>
        <v>0.11339562887580135</v>
      </c>
      <c r="E14" s="45">
        <f t="shared" si="1"/>
        <v>1.4584055789330022E-2</v>
      </c>
      <c r="G14" s="30" t="s">
        <v>85</v>
      </c>
      <c r="H14" s="75">
        <v>239.98323062</v>
      </c>
      <c r="I14" s="75">
        <v>156.80059336999997</v>
      </c>
      <c r="J14" s="36">
        <f t="shared" si="2"/>
        <v>0.53049950553257941</v>
      </c>
      <c r="K14" s="45">
        <f t="shared" si="3"/>
        <v>4.0407181909736641E-2</v>
      </c>
      <c r="M14" s="74"/>
      <c r="N14" s="74"/>
    </row>
    <row r="15" spans="1:14" x14ac:dyDescent="0.25">
      <c r="A15" s="30" t="s">
        <v>77</v>
      </c>
      <c r="B15" s="75">
        <v>136.26621815999999</v>
      </c>
      <c r="C15" s="75">
        <v>108.13102925000001</v>
      </c>
      <c r="D15" s="36">
        <f t="shared" si="0"/>
        <v>0.26019533065713407</v>
      </c>
      <c r="E15" s="45">
        <f t="shared" si="1"/>
        <v>1.2020076526191362E-2</v>
      </c>
      <c r="G15" s="30" t="s">
        <v>83</v>
      </c>
      <c r="H15" s="75">
        <v>167.22724391999998</v>
      </c>
      <c r="I15" s="75">
        <v>236.46647766000004</v>
      </c>
      <c r="J15" s="36">
        <f t="shared" si="2"/>
        <v>-0.29280781963333813</v>
      </c>
      <c r="K15" s="45">
        <f t="shared" si="3"/>
        <v>2.8156890995600266E-2</v>
      </c>
      <c r="M15" s="119"/>
      <c r="N15" s="74"/>
    </row>
    <row r="16" spans="1:14" x14ac:dyDescent="0.25">
      <c r="A16" s="30" t="s">
        <v>68</v>
      </c>
      <c r="B16" s="75">
        <v>130.80439243000001</v>
      </c>
      <c r="C16" s="89">
        <v>145.11826014999997</v>
      </c>
      <c r="D16" s="36">
        <f t="shared" si="0"/>
        <v>-9.8635882935783403E-2</v>
      </c>
      <c r="E16" s="45">
        <f t="shared" si="1"/>
        <v>1.1538287538914747E-2</v>
      </c>
      <c r="G16" s="30" t="s">
        <v>86</v>
      </c>
      <c r="H16" s="75">
        <v>144.06046638000001</v>
      </c>
      <c r="I16" s="75">
        <v>129.02844851</v>
      </c>
      <c r="J16" s="36">
        <f t="shared" si="2"/>
        <v>0.11650157809062534</v>
      </c>
      <c r="K16" s="45">
        <f t="shared" si="3"/>
        <v>2.4256184300791874E-2</v>
      </c>
      <c r="M16" s="74"/>
      <c r="N16" s="74"/>
    </row>
    <row r="17" spans="1:14" x14ac:dyDescent="0.25">
      <c r="A17" s="30" t="s">
        <v>70</v>
      </c>
      <c r="B17" s="75">
        <v>122.11587715999998</v>
      </c>
      <c r="C17" s="75">
        <v>123.87743197</v>
      </c>
      <c r="D17" s="36">
        <f t="shared" si="0"/>
        <v>-1.4220143104247018E-2</v>
      </c>
      <c r="E17" s="45">
        <f t="shared" si="1"/>
        <v>1.0771871475897896E-2</v>
      </c>
      <c r="G17" s="30" t="s">
        <v>148</v>
      </c>
      <c r="H17" s="75">
        <v>127.0535132</v>
      </c>
      <c r="I17" s="75">
        <v>38.812496839999994</v>
      </c>
      <c r="J17" s="36">
        <f t="shared" si="2"/>
        <v>2.2735207354415596</v>
      </c>
      <c r="K17" s="45">
        <f t="shared" si="3"/>
        <v>2.1392638172592685E-2</v>
      </c>
      <c r="M17" s="74"/>
      <c r="N17" s="74"/>
    </row>
    <row r="18" spans="1:14" x14ac:dyDescent="0.25">
      <c r="A18" s="30" t="s">
        <v>66</v>
      </c>
      <c r="B18" s="75">
        <v>120.78807866000001</v>
      </c>
      <c r="C18" s="75">
        <v>189.48961047999998</v>
      </c>
      <c r="D18" s="36">
        <f t="shared" si="0"/>
        <v>-0.36256094276604789</v>
      </c>
      <c r="E18" s="45">
        <f t="shared" si="1"/>
        <v>1.0654746044541008E-2</v>
      </c>
      <c r="G18" s="30" t="s">
        <v>64</v>
      </c>
      <c r="H18" s="75">
        <v>116.67475516000002</v>
      </c>
      <c r="I18" s="75">
        <v>114.71069002</v>
      </c>
      <c r="J18" s="36">
        <f t="shared" si="2"/>
        <v>1.712190153905957E-2</v>
      </c>
      <c r="K18" s="45">
        <f t="shared" si="3"/>
        <v>1.9645114551729858E-2</v>
      </c>
      <c r="M18" s="74"/>
      <c r="N18" s="74"/>
    </row>
    <row r="19" spans="1:14" x14ac:dyDescent="0.25">
      <c r="A19" s="30" t="s">
        <v>71</v>
      </c>
      <c r="B19" s="75">
        <v>120.67566880999999</v>
      </c>
      <c r="C19" s="75">
        <v>121.8990024</v>
      </c>
      <c r="D19" s="36">
        <f t="shared" si="0"/>
        <v>-1.0035632498334612E-2</v>
      </c>
      <c r="E19" s="45">
        <f t="shared" si="1"/>
        <v>1.064483034410151E-2</v>
      </c>
      <c r="G19" s="30" t="s">
        <v>65</v>
      </c>
      <c r="H19" s="75">
        <v>114.81613809</v>
      </c>
      <c r="I19" s="75">
        <v>83.672375420000009</v>
      </c>
      <c r="J19" s="36">
        <f t="shared" si="2"/>
        <v>0.37221081048161286</v>
      </c>
      <c r="K19" s="45">
        <f t="shared" si="3"/>
        <v>1.9332169860327854E-2</v>
      </c>
      <c r="M19" s="74"/>
      <c r="N19" s="74"/>
    </row>
    <row r="20" spans="1:14" x14ac:dyDescent="0.25">
      <c r="A20" s="30" t="s">
        <v>67</v>
      </c>
      <c r="B20" s="75">
        <v>119.62420768999999</v>
      </c>
      <c r="C20" s="75">
        <v>138.39038859000001</v>
      </c>
      <c r="D20" s="36">
        <f t="shared" si="0"/>
        <v>-0.1356032098124772</v>
      </c>
      <c r="E20" s="45">
        <f t="shared" si="1"/>
        <v>1.0552080700812261E-2</v>
      </c>
      <c r="G20" s="30" t="s">
        <v>68</v>
      </c>
      <c r="H20" s="75">
        <v>86.468163539999992</v>
      </c>
      <c r="I20" s="75">
        <v>81.23721974</v>
      </c>
      <c r="J20" s="36">
        <f t="shared" si="2"/>
        <v>6.4390975180362409E-2</v>
      </c>
      <c r="K20" s="45">
        <f t="shared" si="3"/>
        <v>1.4559079001207743E-2</v>
      </c>
      <c r="M20" s="74"/>
      <c r="N20" s="74"/>
    </row>
    <row r="21" spans="1:14" x14ac:dyDescent="0.25">
      <c r="A21" s="30" t="s">
        <v>72</v>
      </c>
      <c r="B21" s="75">
        <v>118.37733403000003</v>
      </c>
      <c r="C21" s="75">
        <v>114.79212683000002</v>
      </c>
      <c r="D21" s="36">
        <f t="shared" si="0"/>
        <v>3.123216982737409E-2</v>
      </c>
      <c r="E21" s="45">
        <f t="shared" si="1"/>
        <v>1.0442093669440378E-2</v>
      </c>
      <c r="G21" s="30" t="s">
        <v>154</v>
      </c>
      <c r="H21" s="75">
        <v>84.311805179999993</v>
      </c>
      <c r="I21" s="75">
        <v>18.747490959999997</v>
      </c>
      <c r="J21" s="36">
        <f t="shared" si="2"/>
        <v>3.4972314087196663</v>
      </c>
      <c r="K21" s="45">
        <f t="shared" si="3"/>
        <v>1.4196002113335229E-2</v>
      </c>
      <c r="M21" s="74"/>
      <c r="N21" s="74"/>
    </row>
    <row r="22" spans="1:14" x14ac:dyDescent="0.25">
      <c r="A22" s="30" t="s">
        <v>79</v>
      </c>
      <c r="B22" s="75">
        <v>114.73512280999998</v>
      </c>
      <c r="C22" s="75">
        <v>118.83238354</v>
      </c>
      <c r="D22" s="36">
        <f t="shared" si="0"/>
        <v>-3.4479328007595234E-2</v>
      </c>
      <c r="E22" s="45">
        <f t="shared" si="1"/>
        <v>1.0120813324391478E-2</v>
      </c>
      <c r="G22" s="30" t="s">
        <v>63</v>
      </c>
      <c r="H22" s="75">
        <v>77.237298020000011</v>
      </c>
      <c r="I22" s="75">
        <v>112.24961260000001</v>
      </c>
      <c r="J22" s="36">
        <f t="shared" si="2"/>
        <v>-0.31191479212285489</v>
      </c>
      <c r="K22" s="45">
        <f t="shared" si="3"/>
        <v>1.3004831809488049E-2</v>
      </c>
      <c r="M22" s="74"/>
      <c r="N22" s="74"/>
    </row>
    <row r="23" spans="1:14" x14ac:dyDescent="0.25">
      <c r="A23" s="30" t="s">
        <v>140</v>
      </c>
      <c r="B23" s="75">
        <v>94.073225879999995</v>
      </c>
      <c r="C23" s="75">
        <v>123.16702723000007</v>
      </c>
      <c r="D23" s="36">
        <f t="shared" si="0"/>
        <v>-0.23621420443696184</v>
      </c>
      <c r="E23" s="45">
        <f t="shared" si="1"/>
        <v>8.298222328409894E-3</v>
      </c>
      <c r="G23" s="30" t="s">
        <v>169</v>
      </c>
      <c r="H23" s="75">
        <v>70.831737570000001</v>
      </c>
      <c r="I23" s="75">
        <v>54.257930620000003</v>
      </c>
      <c r="J23" s="36">
        <f t="shared" si="2"/>
        <v>0.30546330758679408</v>
      </c>
      <c r="K23" s="45">
        <f t="shared" si="3"/>
        <v>1.1926295423140252E-2</v>
      </c>
      <c r="M23" s="74"/>
      <c r="N23" s="74"/>
    </row>
    <row r="24" spans="1:14" x14ac:dyDescent="0.25">
      <c r="A24" s="30" t="s">
        <v>74</v>
      </c>
      <c r="B24" s="75">
        <v>81.804666960000006</v>
      </c>
      <c r="C24" s="75">
        <v>87.248344550000013</v>
      </c>
      <c r="D24" s="36">
        <f t="shared" si="0"/>
        <v>-6.2392904049662024E-2</v>
      </c>
      <c r="E24" s="45">
        <f t="shared" si="1"/>
        <v>7.2160097369418199E-3</v>
      </c>
      <c r="G24" s="30" t="s">
        <v>138</v>
      </c>
      <c r="H24" s="75">
        <v>66.266851670000008</v>
      </c>
      <c r="I24" s="75">
        <v>70.666271269999996</v>
      </c>
      <c r="J24" s="36">
        <f t="shared" si="2"/>
        <v>-6.2256286074452549E-2</v>
      </c>
      <c r="K24" s="45">
        <f t="shared" si="3"/>
        <v>1.1157682655981681E-2</v>
      </c>
      <c r="M24" s="74"/>
      <c r="N24" s="74"/>
    </row>
    <row r="25" spans="1:14" x14ac:dyDescent="0.25">
      <c r="A25" s="30" t="s">
        <v>78</v>
      </c>
      <c r="B25" s="75">
        <v>76.441552040000019</v>
      </c>
      <c r="C25" s="75">
        <v>76.965329350000005</v>
      </c>
      <c r="D25" s="36">
        <f t="shared" si="0"/>
        <v>-6.8053669674835726E-3</v>
      </c>
      <c r="E25" s="45">
        <f t="shared" si="1"/>
        <v>6.7429280544263085E-3</v>
      </c>
      <c r="G25" s="30" t="s">
        <v>160</v>
      </c>
      <c r="H25" s="75">
        <v>59.218106640000016</v>
      </c>
      <c r="I25" s="75">
        <v>29.515816419999997</v>
      </c>
      <c r="J25" s="36">
        <f t="shared" si="2"/>
        <v>1.0063177584975649</v>
      </c>
      <c r="K25" s="45">
        <f t="shared" si="3"/>
        <v>9.9708500513587435E-3</v>
      </c>
      <c r="M25" s="74"/>
      <c r="N25" s="74"/>
    </row>
    <row r="26" spans="1:14" x14ac:dyDescent="0.25">
      <c r="A26" s="30" t="s">
        <v>73</v>
      </c>
      <c r="B26" s="75">
        <v>73.806395320000007</v>
      </c>
      <c r="C26" s="75">
        <v>99.116383170000006</v>
      </c>
      <c r="D26" s="36">
        <f t="shared" si="0"/>
        <v>-0.25535624929522938</v>
      </c>
      <c r="E26" s="45">
        <f t="shared" si="1"/>
        <v>6.5104802338247572E-3</v>
      </c>
      <c r="G26" s="30" t="s">
        <v>60</v>
      </c>
      <c r="H26" s="75">
        <v>54.677251640000001</v>
      </c>
      <c r="I26" s="75">
        <v>43.263339389999999</v>
      </c>
      <c r="J26" s="36">
        <f t="shared" si="2"/>
        <v>0.26382411554292196</v>
      </c>
      <c r="K26" s="45">
        <f t="shared" si="3"/>
        <v>9.206283487533818E-3</v>
      </c>
      <c r="M26" s="74"/>
      <c r="N26" s="74"/>
    </row>
    <row r="27" spans="1:14" x14ac:dyDescent="0.25">
      <c r="A27" s="30" t="s">
        <v>149</v>
      </c>
      <c r="B27" s="75">
        <v>67.916645210000013</v>
      </c>
      <c r="C27" s="75">
        <v>50.412981950000002</v>
      </c>
      <c r="D27" s="36">
        <f t="shared" si="0"/>
        <v>0.34720547333145824</v>
      </c>
      <c r="E27" s="45">
        <f t="shared" si="1"/>
        <v>5.990943932030441E-3</v>
      </c>
      <c r="G27" s="30" t="s">
        <v>147</v>
      </c>
      <c r="H27" s="75">
        <v>53.21640532</v>
      </c>
      <c r="I27" s="75">
        <v>68.315280139999999</v>
      </c>
      <c r="J27" s="36">
        <f t="shared" si="2"/>
        <v>-0.2210175350091157</v>
      </c>
      <c r="K27" s="45">
        <f t="shared" si="3"/>
        <v>8.9603134552031921E-3</v>
      </c>
      <c r="M27" s="74"/>
      <c r="N27" s="74"/>
    </row>
    <row r="28" spans="1:14" x14ac:dyDescent="0.25">
      <c r="A28" s="30" t="s">
        <v>80</v>
      </c>
      <c r="B28" s="75">
        <v>60.481814219999997</v>
      </c>
      <c r="C28" s="75">
        <v>66.418855039999997</v>
      </c>
      <c r="D28" s="36">
        <f t="shared" si="0"/>
        <v>-8.9387882649053285E-2</v>
      </c>
      <c r="E28" s="45">
        <f t="shared" si="1"/>
        <v>5.3351156668461326E-3</v>
      </c>
      <c r="G28" s="30" t="s">
        <v>167</v>
      </c>
      <c r="H28" s="75">
        <v>51.709505999999998</v>
      </c>
      <c r="I28" s="75">
        <v>127.3103895</v>
      </c>
      <c r="J28" s="36">
        <f t="shared" si="2"/>
        <v>-0.59383121673663564</v>
      </c>
      <c r="K28" s="45">
        <f t="shared" si="3"/>
        <v>8.7065892479509209E-3</v>
      </c>
      <c r="M28" s="74"/>
      <c r="N28" s="74"/>
    </row>
    <row r="29" spans="1:14" x14ac:dyDescent="0.25">
      <c r="A29" s="30" t="s">
        <v>75</v>
      </c>
      <c r="B29" s="75">
        <v>55.298030479999994</v>
      </c>
      <c r="C29" s="75">
        <v>104.93856941999999</v>
      </c>
      <c r="D29" s="36">
        <f t="shared" si="0"/>
        <v>-0.47304379328177815</v>
      </c>
      <c r="E29" s="45">
        <f t="shared" si="1"/>
        <v>4.8778528317033505E-3</v>
      </c>
      <c r="G29" s="30" t="s">
        <v>171</v>
      </c>
      <c r="H29" s="75">
        <v>44.236136430000002</v>
      </c>
      <c r="I29" s="75">
        <v>22.499180729999999</v>
      </c>
      <c r="J29" s="36">
        <f t="shared" si="2"/>
        <v>0.96612209843784846</v>
      </c>
      <c r="K29" s="45">
        <f t="shared" si="3"/>
        <v>7.4482604767550495E-3</v>
      </c>
      <c r="M29" s="74"/>
      <c r="N29" s="74"/>
    </row>
    <row r="30" spans="1:14" x14ac:dyDescent="0.25">
      <c r="A30" s="30" t="s">
        <v>141</v>
      </c>
      <c r="B30" s="75">
        <v>50.405672719999998</v>
      </c>
      <c r="C30" s="75">
        <v>49.647167409999994</v>
      </c>
      <c r="D30" s="36">
        <f t="shared" si="0"/>
        <v>1.5277917141496955E-2</v>
      </c>
      <c r="E30" s="45">
        <f t="shared" si="1"/>
        <v>4.4462967537350221E-3</v>
      </c>
      <c r="G30" s="30" t="s">
        <v>66</v>
      </c>
      <c r="H30" s="75">
        <v>42.72423697</v>
      </c>
      <c r="I30" s="75">
        <v>50.06672618999999</v>
      </c>
      <c r="J30" s="36">
        <f t="shared" si="2"/>
        <v>-0.14665407105181427</v>
      </c>
      <c r="K30" s="45">
        <f t="shared" si="3"/>
        <v>7.19369437081664E-3</v>
      </c>
      <c r="M30" s="74"/>
      <c r="N30" s="74"/>
    </row>
    <row r="31" spans="1:14" x14ac:dyDescent="0.25">
      <c r="A31" s="30" t="s">
        <v>81</v>
      </c>
      <c r="B31" s="75">
        <v>50.338944560000009</v>
      </c>
      <c r="C31" s="75">
        <v>48.830443869999996</v>
      </c>
      <c r="D31" s="36">
        <f t="shared" si="0"/>
        <v>3.089262702620621E-2</v>
      </c>
      <c r="E31" s="45">
        <f t="shared" si="1"/>
        <v>4.4404106463748691E-3</v>
      </c>
      <c r="G31" s="30" t="s">
        <v>166</v>
      </c>
      <c r="H31" s="75">
        <v>42.116978250000003</v>
      </c>
      <c r="I31" s="75">
        <v>40.0691402</v>
      </c>
      <c r="J31" s="36">
        <f t="shared" si="2"/>
        <v>5.1107611488004911E-2</v>
      </c>
      <c r="K31" s="45">
        <f t="shared" si="3"/>
        <v>7.0914471700354829E-3</v>
      </c>
      <c r="M31" s="74"/>
      <c r="N31" s="74"/>
    </row>
    <row r="32" spans="1:14" x14ac:dyDescent="0.25">
      <c r="A32" s="30" t="s">
        <v>76</v>
      </c>
      <c r="B32" s="75">
        <v>47.402090340000008</v>
      </c>
      <c r="C32" s="75">
        <v>60.38555289</v>
      </c>
      <c r="D32" s="36">
        <f t="shared" si="0"/>
        <v>-0.21500941746200497</v>
      </c>
      <c r="E32" s="45">
        <f t="shared" si="1"/>
        <v>4.1813500153003473E-3</v>
      </c>
      <c r="G32" s="30" t="s">
        <v>73</v>
      </c>
      <c r="H32" s="75">
        <v>35.392459250000002</v>
      </c>
      <c r="I32" s="75">
        <v>25.553296589999995</v>
      </c>
      <c r="J32" s="36">
        <f t="shared" si="2"/>
        <v>0.38504474854529946</v>
      </c>
      <c r="K32" s="45">
        <f t="shared" si="3"/>
        <v>5.9592061305824727E-3</v>
      </c>
      <c r="M32" s="74"/>
      <c r="N32" s="74"/>
    </row>
    <row r="33" spans="1:19" x14ac:dyDescent="0.25">
      <c r="A33" s="30" t="s">
        <v>155</v>
      </c>
      <c r="B33" s="75">
        <v>45.819995480000003</v>
      </c>
      <c r="C33" s="75">
        <v>41.643686899999999</v>
      </c>
      <c r="D33" s="36">
        <f t="shared" si="0"/>
        <v>0.10028671548772028</v>
      </c>
      <c r="E33" s="45">
        <f t="shared" si="1"/>
        <v>4.0417930396560615E-3</v>
      </c>
      <c r="G33" s="30" t="s">
        <v>155</v>
      </c>
      <c r="H33" s="75">
        <v>33.976712300000003</v>
      </c>
      <c r="I33" s="75">
        <v>28.115347539999998</v>
      </c>
      <c r="J33" s="36">
        <f t="shared" si="2"/>
        <v>0.20847562889489368</v>
      </c>
      <c r="K33" s="45">
        <f t="shared" si="3"/>
        <v>5.7208297057005702E-3</v>
      </c>
      <c r="M33" s="74"/>
      <c r="N33" s="74"/>
    </row>
    <row r="34" spans="1:19" ht="15.75" thickBot="1" x14ac:dyDescent="0.3">
      <c r="A34" s="46" t="s">
        <v>153</v>
      </c>
      <c r="B34" s="76">
        <v>41.990144269999995</v>
      </c>
      <c r="C34" s="76">
        <v>36.875935770000005</v>
      </c>
      <c r="D34" s="47">
        <f t="shared" si="0"/>
        <v>0.13868688056888834</v>
      </c>
      <c r="E34" s="48">
        <f t="shared" si="1"/>
        <v>3.7039609250664163E-3</v>
      </c>
      <c r="G34" s="46" t="s">
        <v>149</v>
      </c>
      <c r="H34" s="76">
        <v>32.975997739999997</v>
      </c>
      <c r="I34" s="76">
        <v>36.36544335</v>
      </c>
      <c r="J34" s="47">
        <f t="shared" si="2"/>
        <v>-9.320512271439152E-2</v>
      </c>
      <c r="K34" s="48">
        <f t="shared" si="3"/>
        <v>5.5523343689173488E-3</v>
      </c>
      <c r="M34" s="74"/>
      <c r="N34" s="74"/>
    </row>
    <row r="35" spans="1:19" x14ac:dyDescent="0.25">
      <c r="A35" s="49" t="s">
        <v>129</v>
      </c>
      <c r="B35" s="77">
        <v>9092.9471440699999</v>
      </c>
      <c r="C35" s="77">
        <v>9091.1532828099989</v>
      </c>
      <c r="D35" s="50">
        <f t="shared" si="0"/>
        <v>1.9731943838108279E-4</v>
      </c>
      <c r="E35" s="51">
        <f t="shared" si="1"/>
        <v>0.80209109782440746</v>
      </c>
      <c r="G35" s="49" t="s">
        <v>129</v>
      </c>
      <c r="H35" s="77">
        <v>3324.6351416200005</v>
      </c>
      <c r="I35" s="77">
        <v>2814.4820730999995</v>
      </c>
      <c r="J35" s="50">
        <f t="shared" si="2"/>
        <v>0.18126001703684502</v>
      </c>
      <c r="K35" s="51">
        <f t="shared" si="3"/>
        <v>0.55978551752918482</v>
      </c>
      <c r="M35" s="74"/>
      <c r="N35" s="74"/>
    </row>
    <row r="36" spans="1:19" x14ac:dyDescent="0.25">
      <c r="A36" s="41" t="s">
        <v>195</v>
      </c>
      <c r="B36" s="78">
        <v>7895.1855703600004</v>
      </c>
      <c r="C36" s="78">
        <v>7889.1372566199998</v>
      </c>
      <c r="D36" s="52">
        <f t="shared" si="0"/>
        <v>7.6666352013643468E-4</v>
      </c>
      <c r="E36" s="53">
        <f t="shared" si="1"/>
        <v>0.69643625562998468</v>
      </c>
      <c r="G36" s="41" t="s">
        <v>195</v>
      </c>
      <c r="H36" s="78">
        <v>2767.8099124399992</v>
      </c>
      <c r="I36" s="78">
        <v>2437.6923623599996</v>
      </c>
      <c r="J36" s="52">
        <f t="shared" si="2"/>
        <v>0.13542215382764833</v>
      </c>
      <c r="K36" s="53">
        <f t="shared" si="3"/>
        <v>0.4660300569110461</v>
      </c>
      <c r="M36" s="74"/>
      <c r="N36" s="74"/>
      <c r="S36" t="s">
        <v>151</v>
      </c>
    </row>
    <row r="37" spans="1:19" x14ac:dyDescent="0.25">
      <c r="A37" s="32" t="s">
        <v>131</v>
      </c>
      <c r="B37" s="78">
        <v>1205.9911695399999</v>
      </c>
      <c r="C37" s="78">
        <v>1295.7163116500003</v>
      </c>
      <c r="D37" s="52">
        <f t="shared" si="0"/>
        <v>-6.9247520698216714E-2</v>
      </c>
      <c r="E37" s="53">
        <f t="shared" si="1"/>
        <v>0.10638077686107716</v>
      </c>
      <c r="G37" s="32" t="s">
        <v>131</v>
      </c>
      <c r="H37" s="78">
        <v>1098.86518256</v>
      </c>
      <c r="I37" s="78">
        <v>1215.3757824599998</v>
      </c>
      <c r="J37" s="52">
        <f t="shared" si="2"/>
        <v>-9.5863848516197003E-2</v>
      </c>
      <c r="K37" s="53">
        <f t="shared" si="3"/>
        <v>0.18502145008742729</v>
      </c>
      <c r="M37" s="74"/>
      <c r="N37" s="74"/>
    </row>
    <row r="38" spans="1:19" x14ac:dyDescent="0.25">
      <c r="A38" s="32" t="s">
        <v>132</v>
      </c>
      <c r="B38" s="78">
        <v>728.72758472999999</v>
      </c>
      <c r="C38" s="78">
        <v>951.39418335000016</v>
      </c>
      <c r="D38" s="52">
        <f t="shared" si="0"/>
        <v>-0.23404242165529965</v>
      </c>
      <c r="E38" s="53">
        <f t="shared" si="1"/>
        <v>6.4281238985558417E-2</v>
      </c>
      <c r="G38" s="32" t="s">
        <v>130</v>
      </c>
      <c r="H38" s="78">
        <v>1069.8839527999999</v>
      </c>
      <c r="I38" s="78">
        <v>997.00302989999989</v>
      </c>
      <c r="J38" s="52">
        <f t="shared" si="2"/>
        <v>7.3100001418561433E-2</v>
      </c>
      <c r="K38" s="53">
        <f t="shared" si="3"/>
        <v>0.18014173486793145</v>
      </c>
      <c r="M38" s="74"/>
      <c r="N38" s="74"/>
    </row>
    <row r="39" spans="1:19" x14ac:dyDescent="0.25">
      <c r="A39" s="32" t="s">
        <v>130</v>
      </c>
      <c r="B39" s="78">
        <v>191.10898090999999</v>
      </c>
      <c r="C39" s="78">
        <v>303.39134434000005</v>
      </c>
      <c r="D39" s="52">
        <f t="shared" si="0"/>
        <v>-0.37009085962640109</v>
      </c>
      <c r="E39" s="53">
        <f t="shared" si="1"/>
        <v>1.6857770079766955E-2</v>
      </c>
      <c r="G39" s="32" t="s">
        <v>132</v>
      </c>
      <c r="H39" s="78">
        <v>427.0227448899999</v>
      </c>
      <c r="I39" s="78">
        <v>342.74255175000008</v>
      </c>
      <c r="J39" s="52">
        <f t="shared" si="2"/>
        <v>0.24589941549327854</v>
      </c>
      <c r="K39" s="53">
        <f t="shared" si="3"/>
        <v>7.1899964375791228E-2</v>
      </c>
      <c r="M39" s="74"/>
      <c r="N39" s="74"/>
    </row>
    <row r="40" spans="1:19" ht="15.75" thickBot="1" x14ac:dyDescent="0.3">
      <c r="A40" s="54" t="s">
        <v>133</v>
      </c>
      <c r="B40" s="79">
        <v>91.040957829999996</v>
      </c>
      <c r="C40" s="79">
        <v>100.47045763000001</v>
      </c>
      <c r="D40" s="55">
        <f t="shared" si="0"/>
        <v>-9.385345724935179E-2</v>
      </c>
      <c r="E40" s="56">
        <f t="shared" si="1"/>
        <v>8.0307452199887257E-3</v>
      </c>
      <c r="G40" s="54" t="s">
        <v>133</v>
      </c>
      <c r="H40" s="79">
        <v>18.716155690000001</v>
      </c>
      <c r="I40" s="79">
        <v>12.809352759999999</v>
      </c>
      <c r="J40" s="55">
        <f t="shared" si="2"/>
        <v>0.46113203693205196</v>
      </c>
      <c r="K40" s="56">
        <f t="shared" si="3"/>
        <v>3.1513331396654507E-3</v>
      </c>
      <c r="M40" s="74"/>
      <c r="N40" s="74"/>
    </row>
    <row r="41" spans="1:19" ht="19.5" thickBot="1" x14ac:dyDescent="0.35">
      <c r="A41" s="80" t="s">
        <v>39</v>
      </c>
      <c r="B41" s="81">
        <v>11336.55163202</v>
      </c>
      <c r="C41" s="81">
        <v>11762.38915098</v>
      </c>
      <c r="D41" s="82">
        <f t="shared" si="0"/>
        <v>-3.6203318347490687E-2</v>
      </c>
      <c r="E41" s="83">
        <f t="shared" si="1"/>
        <v>1</v>
      </c>
      <c r="F41" s="84"/>
      <c r="G41" s="80" t="s">
        <v>39</v>
      </c>
      <c r="H41" s="81">
        <v>5939.123177559999</v>
      </c>
      <c r="I41" s="81">
        <v>5382.4127899700006</v>
      </c>
      <c r="J41" s="82">
        <f t="shared" si="2"/>
        <v>0.10343138092779047</v>
      </c>
      <c r="K41" s="83">
        <f t="shared" si="3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158</v>
      </c>
      <c r="G43" s="90" t="s">
        <v>158</v>
      </c>
    </row>
    <row r="45" spans="1:19" x14ac:dyDescent="0.25">
      <c r="K45" s="122"/>
    </row>
    <row r="64" spans="1:10" x14ac:dyDescent="0.25">
      <c r="A64" t="s">
        <v>42</v>
      </c>
      <c r="B64" s="1"/>
      <c r="C64" s="1">
        <f>C41-C5-C6-C7-C8-C9-C10-C11-C12-C13-C14</f>
        <v>2836.9777454300006</v>
      </c>
      <c r="D64" s="1"/>
      <c r="G64" t="s">
        <v>42</v>
      </c>
      <c r="H64" s="1"/>
      <c r="I64" s="1">
        <f>I41-I5-I6-I7-I8-I9-I10-I11-I12-I13-I14</f>
        <v>1986.5274319500011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H11" sqref="H11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177</v>
      </c>
    </row>
    <row r="4" spans="1:10" ht="15.75" thickBot="1" x14ac:dyDescent="0.3"/>
    <row r="5" spans="1:10" x14ac:dyDescent="0.25">
      <c r="A5" s="150" t="s">
        <v>43</v>
      </c>
      <c r="B5" s="148" t="s">
        <v>44</v>
      </c>
      <c r="C5" s="147" t="s">
        <v>45</v>
      </c>
      <c r="D5" s="147"/>
      <c r="E5" s="147" t="s">
        <v>46</v>
      </c>
      <c r="F5" s="147"/>
      <c r="G5" s="137" t="s">
        <v>152</v>
      </c>
    </row>
    <row r="6" spans="1:10" x14ac:dyDescent="0.25">
      <c r="A6" s="151"/>
      <c r="B6" s="149"/>
      <c r="C6" s="85" t="s">
        <v>178</v>
      </c>
      <c r="D6" s="85" t="s">
        <v>176</v>
      </c>
      <c r="E6" s="85" t="s">
        <v>178</v>
      </c>
      <c r="F6" s="85" t="s">
        <v>176</v>
      </c>
      <c r="G6" s="139"/>
    </row>
    <row r="7" spans="1:10" x14ac:dyDescent="0.25">
      <c r="A7" s="88">
        <v>7</v>
      </c>
      <c r="B7" s="100" t="s">
        <v>93</v>
      </c>
      <c r="C7" s="100">
        <v>3112795.6621800005</v>
      </c>
      <c r="D7" s="100">
        <v>3255898.0773900002</v>
      </c>
      <c r="E7" s="100">
        <v>276746.87225000001</v>
      </c>
      <c r="F7" s="100">
        <v>308007.74233000004</v>
      </c>
      <c r="G7" s="22">
        <f t="shared" ref="G7:G30" si="0">D7-F7</f>
        <v>2947890.3350600004</v>
      </c>
      <c r="H7" s="1"/>
      <c r="I7" s="123"/>
      <c r="J7" s="1"/>
    </row>
    <row r="8" spans="1:10" x14ac:dyDescent="0.25">
      <c r="A8" s="88">
        <v>15</v>
      </c>
      <c r="B8" s="100" t="s">
        <v>101</v>
      </c>
      <c r="C8" s="100">
        <v>3342897.3522299989</v>
      </c>
      <c r="D8" s="100">
        <v>3092513.1170600001</v>
      </c>
      <c r="E8" s="100">
        <v>1746942.69606</v>
      </c>
      <c r="F8" s="100">
        <v>1794542.46587</v>
      </c>
      <c r="G8" s="22">
        <f t="shared" si="0"/>
        <v>1297970.6511900001</v>
      </c>
      <c r="H8" s="1"/>
      <c r="I8" s="123"/>
      <c r="J8" s="126"/>
    </row>
    <row r="9" spans="1:10" x14ac:dyDescent="0.25">
      <c r="A9" s="88">
        <v>8</v>
      </c>
      <c r="B9" s="100" t="s">
        <v>94</v>
      </c>
      <c r="C9" s="100">
        <v>2622538.7746099997</v>
      </c>
      <c r="D9" s="100">
        <v>2407903.1700999998</v>
      </c>
      <c r="E9" s="100">
        <v>735908.83331000002</v>
      </c>
      <c r="F9" s="100">
        <v>793599.38929999992</v>
      </c>
      <c r="G9" s="22">
        <f t="shared" si="0"/>
        <v>1614303.7807999998</v>
      </c>
      <c r="H9" s="1"/>
      <c r="I9" s="123"/>
      <c r="J9" s="124"/>
    </row>
    <row r="10" spans="1:10" x14ac:dyDescent="0.25">
      <c r="A10" s="88">
        <v>20</v>
      </c>
      <c r="B10" s="100" t="s">
        <v>106</v>
      </c>
      <c r="C10" s="100">
        <v>633620.85269999993</v>
      </c>
      <c r="D10" s="100">
        <v>598374.5024499998</v>
      </c>
      <c r="E10" s="100">
        <v>72335.849400000006</v>
      </c>
      <c r="F10" s="100">
        <v>102284.83941000002</v>
      </c>
      <c r="G10" s="22">
        <f t="shared" si="0"/>
        <v>496089.66303999978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382009.1469900001</v>
      </c>
      <c r="D11" s="100">
        <v>398228.79324999999</v>
      </c>
      <c r="E11" s="100">
        <v>86177.682209999999</v>
      </c>
      <c r="F11" s="100">
        <v>100003.98372</v>
      </c>
      <c r="G11" s="22">
        <f t="shared" si="0"/>
        <v>298224.80952999997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325412.22347999999</v>
      </c>
      <c r="D12" s="100">
        <v>315959.84839999996</v>
      </c>
      <c r="E12" s="100">
        <v>742912.31074999995</v>
      </c>
      <c r="F12" s="100">
        <v>700799.0801599999</v>
      </c>
      <c r="G12" s="22">
        <f t="shared" si="0"/>
        <v>-384839.23175999994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282637.26391000004</v>
      </c>
      <c r="D13" s="100">
        <v>276062.56936999992</v>
      </c>
      <c r="E13" s="100">
        <v>117666.51918</v>
      </c>
      <c r="F13" s="100">
        <v>160787.81827000002</v>
      </c>
      <c r="G13" s="22">
        <f t="shared" si="0"/>
        <v>115274.75109999991</v>
      </c>
      <c r="H13" s="1"/>
      <c r="I13" s="123"/>
      <c r="J13" s="1"/>
    </row>
    <row r="14" spans="1:10" x14ac:dyDescent="0.25">
      <c r="A14" s="88">
        <v>21</v>
      </c>
      <c r="B14" s="100" t="s">
        <v>107</v>
      </c>
      <c r="C14" s="100">
        <v>178796.31264000005</v>
      </c>
      <c r="D14" s="100">
        <v>195810.80753999995</v>
      </c>
      <c r="E14" s="100">
        <v>58042.41838000001</v>
      </c>
      <c r="F14" s="100">
        <v>71043.699629999988</v>
      </c>
      <c r="G14" s="22">
        <f t="shared" si="0"/>
        <v>124767.10790999996</v>
      </c>
      <c r="H14" s="1"/>
      <c r="I14" s="123"/>
      <c r="J14" s="1"/>
    </row>
    <row r="15" spans="1:10" x14ac:dyDescent="0.25">
      <c r="A15" s="88">
        <v>6</v>
      </c>
      <c r="B15" s="100" t="s">
        <v>92</v>
      </c>
      <c r="C15" s="100">
        <v>148636.69059000004</v>
      </c>
      <c r="D15" s="100">
        <v>147489.59705000001</v>
      </c>
      <c r="E15" s="100">
        <v>47173.706310000001</v>
      </c>
      <c r="F15" s="100">
        <v>47688.577539999991</v>
      </c>
      <c r="G15" s="22">
        <f t="shared" si="0"/>
        <v>99801.019510000013</v>
      </c>
      <c r="H15" s="1"/>
      <c r="I15" s="123"/>
      <c r="J15" s="1"/>
    </row>
    <row r="16" spans="1:10" x14ac:dyDescent="0.25">
      <c r="A16" s="88">
        <v>10</v>
      </c>
      <c r="B16" s="100" t="s">
        <v>96</v>
      </c>
      <c r="C16" s="100">
        <v>258023.93431999997</v>
      </c>
      <c r="D16" s="100">
        <v>115193.60485999999</v>
      </c>
      <c r="E16" s="100">
        <v>591827.90470000007</v>
      </c>
      <c r="F16" s="100">
        <v>725653.97240999993</v>
      </c>
      <c r="G16" s="22">
        <f t="shared" si="0"/>
        <v>-610460.36754999997</v>
      </c>
      <c r="H16" s="1"/>
      <c r="I16" s="123"/>
      <c r="J16" s="1"/>
    </row>
    <row r="17" spans="1:10" x14ac:dyDescent="0.25">
      <c r="A17" s="88">
        <v>4</v>
      </c>
      <c r="B17" s="100" t="s">
        <v>90</v>
      </c>
      <c r="C17" s="100">
        <v>102382.16486999999</v>
      </c>
      <c r="D17" s="100">
        <v>111509.25660999998</v>
      </c>
      <c r="E17" s="100">
        <v>108189.53159</v>
      </c>
      <c r="F17" s="100">
        <v>132055.97303000002</v>
      </c>
      <c r="G17" s="22">
        <f t="shared" si="0"/>
        <v>-20546.716420000041</v>
      </c>
      <c r="H17" s="1"/>
      <c r="I17" s="123"/>
      <c r="J17" s="1"/>
    </row>
    <row r="18" spans="1:10" x14ac:dyDescent="0.25">
      <c r="A18" s="88">
        <v>12</v>
      </c>
      <c r="B18" s="100" t="s">
        <v>98</v>
      </c>
      <c r="C18" s="100">
        <v>115916.92542999999</v>
      </c>
      <c r="D18" s="100">
        <v>104462.56886000001</v>
      </c>
      <c r="E18" s="100">
        <v>326489.74078999995</v>
      </c>
      <c r="F18" s="100">
        <v>294871.65998999996</v>
      </c>
      <c r="G18" s="22">
        <f t="shared" si="0"/>
        <v>-190409.09112999996</v>
      </c>
      <c r="H18" s="1"/>
      <c r="I18" s="123"/>
      <c r="J18" s="1"/>
    </row>
    <row r="19" spans="1:10" x14ac:dyDescent="0.25">
      <c r="A19" s="88">
        <v>19</v>
      </c>
      <c r="B19" s="100" t="s">
        <v>105</v>
      </c>
      <c r="C19" s="100">
        <v>83388.775500000018</v>
      </c>
      <c r="D19" s="100">
        <v>95901.875520000001</v>
      </c>
      <c r="E19" s="100">
        <v>98229.70468000001</v>
      </c>
      <c r="F19" s="100">
        <v>111663.03810000001</v>
      </c>
      <c r="G19" s="22">
        <f t="shared" si="0"/>
        <v>-15761.162580000004</v>
      </c>
      <c r="H19" s="1"/>
      <c r="I19" s="123"/>
      <c r="J19" s="1"/>
    </row>
    <row r="20" spans="1:10" x14ac:dyDescent="0.25">
      <c r="A20" s="88">
        <v>24</v>
      </c>
      <c r="B20" s="100" t="s">
        <v>110</v>
      </c>
      <c r="C20" s="100">
        <v>37874.055589999996</v>
      </c>
      <c r="D20" s="100">
        <v>56124.658360000001</v>
      </c>
      <c r="E20" s="100">
        <v>92953.587700000004</v>
      </c>
      <c r="F20" s="100">
        <v>106503.02200000001</v>
      </c>
      <c r="G20" s="22">
        <f t="shared" si="0"/>
        <v>-50378.36364000001</v>
      </c>
      <c r="H20" s="1"/>
      <c r="I20" s="123"/>
      <c r="J20" s="1"/>
    </row>
    <row r="21" spans="1:10" x14ac:dyDescent="0.25">
      <c r="A21" s="88">
        <v>23</v>
      </c>
      <c r="B21" s="100" t="s">
        <v>109</v>
      </c>
      <c r="C21" s="100">
        <v>52495.046880000002</v>
      </c>
      <c r="D21" s="100">
        <v>50736.920490000011</v>
      </c>
      <c r="E21" s="100">
        <v>385205.26532000001</v>
      </c>
      <c r="F21" s="100">
        <v>355564.31812999997</v>
      </c>
      <c r="G21" s="22">
        <f t="shared" si="0"/>
        <v>-304827.39763999998</v>
      </c>
      <c r="H21" s="1"/>
      <c r="I21" s="123"/>
      <c r="J21" s="1"/>
    </row>
    <row r="22" spans="1:10" x14ac:dyDescent="0.25">
      <c r="A22" s="88">
        <v>16</v>
      </c>
      <c r="B22" s="100" t="s">
        <v>102</v>
      </c>
      <c r="C22" s="100">
        <v>37903.317930000005</v>
      </c>
      <c r="D22" s="100">
        <v>40331.583029999994</v>
      </c>
      <c r="E22" s="100">
        <v>74345.330709999995</v>
      </c>
      <c r="F22" s="100">
        <v>118100.57754999999</v>
      </c>
      <c r="G22" s="22">
        <f t="shared" si="0"/>
        <v>-77768.994519999993</v>
      </c>
      <c r="H22" s="1"/>
      <c r="I22" s="123"/>
      <c r="J22" s="1"/>
    </row>
    <row r="23" spans="1:10" x14ac:dyDescent="0.25">
      <c r="A23" s="88">
        <v>11</v>
      </c>
      <c r="B23" s="100" t="s">
        <v>97</v>
      </c>
      <c r="C23" s="100">
        <v>41997.973399999995</v>
      </c>
      <c r="D23" s="100">
        <v>38432.348789999996</v>
      </c>
      <c r="E23" s="100">
        <v>9642.6748000000007</v>
      </c>
      <c r="F23" s="100">
        <v>11343.187229999998</v>
      </c>
      <c r="G23" s="22">
        <f t="shared" si="0"/>
        <v>27089.16156</v>
      </c>
      <c r="H23" s="1"/>
      <c r="I23" s="123"/>
      <c r="J23" s="1"/>
    </row>
    <row r="24" spans="1:10" x14ac:dyDescent="0.25">
      <c r="A24" s="88">
        <v>1</v>
      </c>
      <c r="B24" s="100" t="s">
        <v>87</v>
      </c>
      <c r="C24" s="100">
        <v>33849.657160000002</v>
      </c>
      <c r="D24" s="100">
        <v>37288.207969999996</v>
      </c>
      <c r="E24" s="100">
        <v>50929.219689999998</v>
      </c>
      <c r="F24" s="100">
        <v>57631.622280000003</v>
      </c>
      <c r="G24" s="22">
        <f t="shared" si="0"/>
        <v>-20343.414310000007</v>
      </c>
      <c r="H24" s="1"/>
      <c r="I24" s="123"/>
      <c r="J24" s="1"/>
    </row>
    <row r="25" spans="1:10" x14ac:dyDescent="0.25">
      <c r="A25" s="88">
        <v>9</v>
      </c>
      <c r="B25" s="100" t="s">
        <v>95</v>
      </c>
      <c r="C25" s="100">
        <v>24597.943119999996</v>
      </c>
      <c r="D25" s="100">
        <v>31077.749219999998</v>
      </c>
      <c r="E25" s="100">
        <v>98682.133149999994</v>
      </c>
      <c r="F25" s="100">
        <v>142902.46576000002</v>
      </c>
      <c r="G25" s="22">
        <f t="shared" si="0"/>
        <v>-111824.71654000002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25139.063120000003</v>
      </c>
      <c r="D26" s="100">
        <v>29244.501799999998</v>
      </c>
      <c r="E26" s="100">
        <v>177061.90571000005</v>
      </c>
      <c r="F26" s="100">
        <v>231693.25899</v>
      </c>
      <c r="G26" s="22">
        <f t="shared" si="0"/>
        <v>-202448.75719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19740.721369999999</v>
      </c>
      <c r="D27" s="100">
        <v>16994.272799999999</v>
      </c>
      <c r="E27" s="100">
        <v>26230.780580000002</v>
      </c>
      <c r="F27" s="100">
        <v>38238.952790000003</v>
      </c>
      <c r="G27" s="22">
        <f t="shared" si="0"/>
        <v>-21244.679990000004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15762.877140000001</v>
      </c>
      <c r="D28" s="100">
        <v>16544.38046</v>
      </c>
      <c r="E28" s="100">
        <v>16153.347950000001</v>
      </c>
      <c r="F28" s="100">
        <v>15797.202790000003</v>
      </c>
      <c r="G28" s="22">
        <f t="shared" si="0"/>
        <v>747.17766999999731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12102.186049999998</v>
      </c>
      <c r="D29" s="100">
        <v>6896.7039599999998</v>
      </c>
      <c r="E29" s="100">
        <v>12855.838250000001</v>
      </c>
      <c r="F29" s="100">
        <v>12693.682389999998</v>
      </c>
      <c r="G29" s="22">
        <f t="shared" si="0"/>
        <v>-5796.9784299999983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2998.0230699999997</v>
      </c>
      <c r="D30" s="100">
        <v>2550.5257700000002</v>
      </c>
      <c r="E30" s="100">
        <v>9647.5737699999991</v>
      </c>
      <c r="F30" s="100">
        <v>5782.5392700000002</v>
      </c>
      <c r="G30" s="22">
        <f t="shared" si="0"/>
        <v>-3232.0135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11762389.150980001</v>
      </c>
      <c r="D31" s="102">
        <f>'Export-Import Provincias'!H16</f>
        <v>11336551.63202</v>
      </c>
      <c r="E31" s="102">
        <f>'Export-Import Provincias'!F52</f>
        <v>5382412.7899700003</v>
      </c>
      <c r="F31" s="102">
        <f>'Export-Import Provincias'!H52</f>
        <v>5939123.1775599997</v>
      </c>
      <c r="G31" s="26">
        <f t="shared" ref="G31:G32" si="1">D31-F31</f>
        <v>5397428.4544600006</v>
      </c>
    </row>
    <row r="32" spans="1:10" ht="15.75" thickBot="1" x14ac:dyDescent="0.3">
      <c r="A32" s="27"/>
      <c r="B32" s="28" t="s">
        <v>48</v>
      </c>
      <c r="C32" s="101">
        <v>35856774.693559989</v>
      </c>
      <c r="D32" s="101">
        <v>31746794.647569999</v>
      </c>
      <c r="E32" s="101">
        <v>39179059.789480016</v>
      </c>
      <c r="F32" s="101">
        <v>34007806.752980001</v>
      </c>
      <c r="G32" s="29">
        <f t="shared" si="1"/>
        <v>-2261012.1054100022</v>
      </c>
    </row>
    <row r="33" spans="1:7" x14ac:dyDescent="0.25">
      <c r="A33" s="3" t="s">
        <v>38</v>
      </c>
      <c r="B33" s="3"/>
    </row>
    <row r="34" spans="1:7" x14ac:dyDescent="0.25">
      <c r="A34" s="90" t="s">
        <v>158</v>
      </c>
      <c r="B34" s="3"/>
    </row>
    <row r="35" spans="1:7" x14ac:dyDescent="0.25">
      <c r="A35" t="s">
        <v>49</v>
      </c>
    </row>
    <row r="36" spans="1:7" x14ac:dyDescent="0.25">
      <c r="A36" s="146" t="s">
        <v>50</v>
      </c>
      <c r="B36" s="146"/>
      <c r="C36" s="146"/>
      <c r="D36" s="146"/>
      <c r="E36" s="146"/>
      <c r="F36" s="146"/>
      <c r="G36" s="146"/>
    </row>
    <row r="37" spans="1:7" x14ac:dyDescent="0.25">
      <c r="A37" s="146"/>
      <c r="B37" s="146"/>
      <c r="C37" s="146"/>
      <c r="D37" s="146"/>
      <c r="E37" s="146"/>
      <c r="F37" s="146"/>
      <c r="G37" s="146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115" zoomScaleNormal="115" zoomScaleSheetLayoutView="40" zoomScalePageLayoutView="85" workbookViewId="0">
      <selection activeCell="G35" sqref="G35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8" t="s">
        <v>179</v>
      </c>
      <c r="B3" s="158"/>
      <c r="C3" s="158"/>
      <c r="D3" s="158"/>
      <c r="E3" s="158"/>
      <c r="F3" s="158"/>
      <c r="H3" s="90"/>
      <c r="I3" s="159" t="s">
        <v>180</v>
      </c>
      <c r="J3" s="159"/>
      <c r="K3" s="159"/>
      <c r="L3" s="159"/>
      <c r="M3" s="159"/>
      <c r="N3" s="159"/>
    </row>
    <row r="4" spans="1:14" ht="7.9" customHeight="1" thickBot="1" x14ac:dyDescent="0.3">
      <c r="A4" s="90"/>
      <c r="B4" s="3"/>
      <c r="C4" s="90"/>
      <c r="F4" s="90"/>
      <c r="H4" s="90"/>
      <c r="I4" t="s">
        <v>143</v>
      </c>
    </row>
    <row r="5" spans="1:14" ht="22.9" customHeight="1" thickBot="1" x14ac:dyDescent="0.3">
      <c r="A5" s="90"/>
      <c r="B5" s="152" t="s">
        <v>111</v>
      </c>
      <c r="C5" s="153"/>
      <c r="D5" s="153"/>
      <c r="E5" s="153"/>
      <c r="F5" s="154"/>
      <c r="J5" s="155" t="s">
        <v>127</v>
      </c>
      <c r="K5" s="156"/>
      <c r="L5" s="156"/>
      <c r="M5" s="156"/>
      <c r="N5" s="157"/>
    </row>
    <row r="6" spans="1:14" ht="93.75" customHeight="1" x14ac:dyDescent="0.25">
      <c r="A6" s="40" t="s">
        <v>112</v>
      </c>
      <c r="B6" s="99" t="s">
        <v>53</v>
      </c>
      <c r="C6" s="19" t="s">
        <v>181</v>
      </c>
      <c r="D6" s="19" t="s">
        <v>182</v>
      </c>
      <c r="E6" s="91" t="s">
        <v>170</v>
      </c>
      <c r="F6" s="20" t="s">
        <v>139</v>
      </c>
      <c r="I6" s="57" t="s">
        <v>112</v>
      </c>
      <c r="J6" s="58" t="s">
        <v>53</v>
      </c>
      <c r="K6" s="59" t="s">
        <v>183</v>
      </c>
      <c r="L6" s="59" t="s">
        <v>184</v>
      </c>
      <c r="M6" s="59" t="s">
        <v>170</v>
      </c>
      <c r="N6" s="60" t="s">
        <v>54</v>
      </c>
    </row>
    <row r="7" spans="1:14" ht="25.5" x14ac:dyDescent="0.25">
      <c r="A7" s="61">
        <v>1</v>
      </c>
      <c r="B7" s="66" t="s">
        <v>144</v>
      </c>
      <c r="C7" s="100">
        <v>1629451.68903</v>
      </c>
      <c r="D7" s="92">
        <v>1732936.1258999996</v>
      </c>
      <c r="E7" s="96">
        <f t="shared" ref="E7:E26" si="0">(C7/D7)-1</f>
        <v>-5.9716244195818224E-2</v>
      </c>
      <c r="F7" s="31">
        <f t="shared" ref="F7:F26" si="1">C7/$C$30</f>
        <v>0.1437343331483294</v>
      </c>
      <c r="I7" s="61">
        <v>1</v>
      </c>
      <c r="J7" s="66" t="s">
        <v>117</v>
      </c>
      <c r="K7" s="100">
        <v>391999.427264</v>
      </c>
      <c r="L7" s="92">
        <v>418162.02937200002</v>
      </c>
      <c r="M7" s="96">
        <f t="shared" ref="M7:M26" si="2">(K7/L7)-1</f>
        <v>-6.2565704847212689E-2</v>
      </c>
      <c r="N7" s="31">
        <f t="shared" ref="N7:N26" si="3">K7/$K$30</f>
        <v>7.6271446852399116E-2</v>
      </c>
    </row>
    <row r="8" spans="1:14" ht="38.25" x14ac:dyDescent="0.25">
      <c r="A8" s="61">
        <v>2</v>
      </c>
      <c r="B8" s="66" t="s">
        <v>115</v>
      </c>
      <c r="C8" s="100">
        <v>786806.74607000011</v>
      </c>
      <c r="D8" s="92">
        <v>704456.63077000016</v>
      </c>
      <c r="E8" s="96">
        <f t="shared" si="0"/>
        <v>0.11689877233462598</v>
      </c>
      <c r="F8" s="31">
        <f t="shared" si="1"/>
        <v>6.9404416052556109E-2</v>
      </c>
      <c r="I8" s="61">
        <v>2</v>
      </c>
      <c r="J8" s="66" t="s">
        <v>115</v>
      </c>
      <c r="K8" s="100">
        <v>345456.55637599999</v>
      </c>
      <c r="L8" s="92">
        <v>418818.89382300002</v>
      </c>
      <c r="M8" s="96">
        <f t="shared" si="2"/>
        <v>-0.17516482309894121</v>
      </c>
      <c r="N8" s="31">
        <f t="shared" si="3"/>
        <v>6.7215586418956641E-2</v>
      </c>
    </row>
    <row r="9" spans="1:14" ht="38.25" x14ac:dyDescent="0.25">
      <c r="A9" s="61">
        <v>3</v>
      </c>
      <c r="B9" s="69" t="s">
        <v>119</v>
      </c>
      <c r="C9" s="100">
        <v>699313.40849000006</v>
      </c>
      <c r="D9" s="92">
        <v>742795.35225</v>
      </c>
      <c r="E9" s="96">
        <f t="shared" si="0"/>
        <v>-5.8538255023121599E-2</v>
      </c>
      <c r="F9" s="31">
        <f t="shared" si="1"/>
        <v>6.1686607284952052E-2</v>
      </c>
      <c r="I9" s="61">
        <v>3</v>
      </c>
      <c r="J9" s="66" t="s">
        <v>165</v>
      </c>
      <c r="K9" s="100">
        <v>340461.82518699998</v>
      </c>
      <c r="L9" s="92">
        <v>340174.27111500001</v>
      </c>
      <c r="M9" s="96">
        <f t="shared" si="2"/>
        <v>8.4531399466936108E-4</v>
      </c>
      <c r="N9" s="31">
        <f t="shared" si="3"/>
        <v>6.6243760064304158E-2</v>
      </c>
    </row>
    <row r="10" spans="1:14" ht="25.5" x14ac:dyDescent="0.25">
      <c r="A10" s="61">
        <v>4</v>
      </c>
      <c r="B10" s="66" t="s">
        <v>116</v>
      </c>
      <c r="C10" s="100">
        <v>668657.50205999985</v>
      </c>
      <c r="D10" s="92">
        <v>647049.44918999984</v>
      </c>
      <c r="E10" s="96">
        <f t="shared" si="0"/>
        <v>3.3394747336621178E-2</v>
      </c>
      <c r="F10" s="31">
        <f t="shared" si="1"/>
        <v>5.898244225972403E-2</v>
      </c>
      <c r="I10" s="61">
        <v>4</v>
      </c>
      <c r="J10" s="66" t="s">
        <v>116</v>
      </c>
      <c r="K10" s="100">
        <v>317489.84708099999</v>
      </c>
      <c r="L10" s="92">
        <v>347176.55737400003</v>
      </c>
      <c r="M10" s="96">
        <f t="shared" si="2"/>
        <v>-8.5508971335929496E-2</v>
      </c>
      <c r="N10" s="31">
        <f t="shared" si="3"/>
        <v>6.1774095352201755E-2</v>
      </c>
    </row>
    <row r="11" spans="1:14" ht="25.5" x14ac:dyDescent="0.25">
      <c r="A11" s="61">
        <v>5</v>
      </c>
      <c r="B11" s="66" t="s">
        <v>117</v>
      </c>
      <c r="C11" s="100">
        <v>572253.76188000001</v>
      </c>
      <c r="D11" s="92">
        <v>552614.53737000003</v>
      </c>
      <c r="E11" s="96">
        <f t="shared" si="0"/>
        <v>3.5538740264537516E-2</v>
      </c>
      <c r="F11" s="31">
        <f t="shared" si="1"/>
        <v>5.0478644693301072E-2</v>
      </c>
      <c r="I11" s="61">
        <v>5</v>
      </c>
      <c r="J11" s="66" t="s">
        <v>144</v>
      </c>
      <c r="K11" s="100">
        <v>277154.60275999998</v>
      </c>
      <c r="L11" s="92">
        <v>453373.97054100002</v>
      </c>
      <c r="M11" s="96">
        <f t="shared" si="2"/>
        <v>-0.38868435161974957</v>
      </c>
      <c r="N11" s="31">
        <f t="shared" si="3"/>
        <v>5.3926054693112214E-2</v>
      </c>
    </row>
    <row r="12" spans="1:14" ht="25.5" x14ac:dyDescent="0.25">
      <c r="A12" s="61">
        <v>6</v>
      </c>
      <c r="B12" s="69" t="s">
        <v>118</v>
      </c>
      <c r="C12" s="100">
        <v>553157.31588000013</v>
      </c>
      <c r="D12" s="92">
        <v>581326.38157000009</v>
      </c>
      <c r="E12" s="96">
        <f t="shared" si="0"/>
        <v>-4.8456541080972748E-2</v>
      </c>
      <c r="F12" s="31">
        <f t="shared" si="1"/>
        <v>4.8794142507816191E-2</v>
      </c>
      <c r="I12" s="61">
        <v>6</v>
      </c>
      <c r="J12" s="69" t="s">
        <v>122</v>
      </c>
      <c r="K12" s="100">
        <v>249815.38551600001</v>
      </c>
      <c r="L12" s="92">
        <v>244734.36189900001</v>
      </c>
      <c r="M12" s="96">
        <f t="shared" si="2"/>
        <v>2.0761382167890696E-2</v>
      </c>
      <c r="N12" s="31">
        <f t="shared" si="3"/>
        <v>4.8606654944072236E-2</v>
      </c>
    </row>
    <row r="13" spans="1:14" ht="38.25" x14ac:dyDescent="0.25">
      <c r="A13" s="61">
        <v>7</v>
      </c>
      <c r="B13" s="66" t="s">
        <v>134</v>
      </c>
      <c r="C13" s="100">
        <v>464250.12355999992</v>
      </c>
      <c r="D13" s="92">
        <v>454025.14950000006</v>
      </c>
      <c r="E13" s="96">
        <f t="shared" si="0"/>
        <v>2.2520721751339678E-2</v>
      </c>
      <c r="F13" s="31">
        <f t="shared" si="1"/>
        <v>4.095161726681764E-2</v>
      </c>
      <c r="I13" s="61">
        <v>7</v>
      </c>
      <c r="J13" s="66" t="s">
        <v>134</v>
      </c>
      <c r="K13" s="100">
        <v>230799.06609000001</v>
      </c>
      <c r="L13" s="92">
        <v>272308.17908099998</v>
      </c>
      <c r="M13" s="96">
        <f t="shared" si="2"/>
        <v>-0.15243432324026074</v>
      </c>
      <c r="N13" s="31">
        <f t="shared" si="3"/>
        <v>4.4906643934995938E-2</v>
      </c>
    </row>
    <row r="14" spans="1:14" ht="44.25" customHeight="1" x14ac:dyDescent="0.25">
      <c r="A14" s="61">
        <v>8</v>
      </c>
      <c r="B14" s="66" t="s">
        <v>120</v>
      </c>
      <c r="C14" s="100">
        <v>324772.41720000003</v>
      </c>
      <c r="D14" s="92">
        <v>353006.12312</v>
      </c>
      <c r="E14" s="96">
        <f t="shared" si="0"/>
        <v>-7.9980782402469197E-2</v>
      </c>
      <c r="F14" s="31">
        <f t="shared" si="1"/>
        <v>2.8648254578815917E-2</v>
      </c>
      <c r="I14" s="61">
        <v>8</v>
      </c>
      <c r="J14" s="66" t="s">
        <v>118</v>
      </c>
      <c r="K14" s="100">
        <v>201948.34084799999</v>
      </c>
      <c r="L14" s="92">
        <v>234552.44576599999</v>
      </c>
      <c r="M14" s="96">
        <f t="shared" si="2"/>
        <v>-0.1390056062366849</v>
      </c>
      <c r="N14" s="31">
        <f t="shared" si="3"/>
        <v>3.9293149618672842E-2</v>
      </c>
    </row>
    <row r="15" spans="1:14" ht="38.25" x14ac:dyDescent="0.25">
      <c r="A15" s="61">
        <v>9</v>
      </c>
      <c r="B15" s="66" t="s">
        <v>122</v>
      </c>
      <c r="C15" s="100">
        <v>272088.52492000005</v>
      </c>
      <c r="D15" s="92">
        <v>334591.21873000002</v>
      </c>
      <c r="E15" s="96">
        <f t="shared" si="0"/>
        <v>-0.18680315056456043</v>
      </c>
      <c r="F15" s="31">
        <f t="shared" si="1"/>
        <v>2.4000995518909662E-2</v>
      </c>
      <c r="I15" s="61">
        <v>9</v>
      </c>
      <c r="J15" s="66" t="s">
        <v>119</v>
      </c>
      <c r="K15" s="100">
        <v>128605.209852</v>
      </c>
      <c r="L15" s="92">
        <v>206974.60834800001</v>
      </c>
      <c r="M15" s="96">
        <f t="shared" si="2"/>
        <v>-0.37864257418587499</v>
      </c>
      <c r="N15" s="31">
        <f t="shared" si="3"/>
        <v>2.5022754488777471E-2</v>
      </c>
    </row>
    <row r="16" spans="1:14" ht="33.75" customHeight="1" x14ac:dyDescent="0.25">
      <c r="A16" s="61">
        <v>10</v>
      </c>
      <c r="B16" s="66" t="s">
        <v>121</v>
      </c>
      <c r="C16" s="100">
        <v>268828.21549000003</v>
      </c>
      <c r="D16" s="92">
        <v>297724.62430999998</v>
      </c>
      <c r="E16" s="96">
        <f t="shared" si="0"/>
        <v>-9.7057503681362012E-2</v>
      </c>
      <c r="F16" s="31">
        <f t="shared" si="1"/>
        <v>2.3713402824426508E-2</v>
      </c>
      <c r="I16" s="61">
        <v>10</v>
      </c>
      <c r="J16" s="66" t="s">
        <v>124</v>
      </c>
      <c r="K16" s="100">
        <v>108725.539221</v>
      </c>
      <c r="L16" s="92">
        <v>97926.714422999998</v>
      </c>
      <c r="M16" s="96">
        <f t="shared" si="2"/>
        <v>0.11027455441171918</v>
      </c>
      <c r="N16" s="31">
        <f t="shared" si="3"/>
        <v>2.1154760975219691E-2</v>
      </c>
    </row>
    <row r="17" spans="1:14" ht="25.5" x14ac:dyDescent="0.25">
      <c r="A17" s="61">
        <v>11</v>
      </c>
      <c r="B17" s="69" t="s">
        <v>165</v>
      </c>
      <c r="C17" s="100">
        <v>241227.96416000003</v>
      </c>
      <c r="D17" s="92">
        <v>265375.44752000005</v>
      </c>
      <c r="E17" s="96">
        <f t="shared" si="0"/>
        <v>-9.0993660437181711E-2</v>
      </c>
      <c r="F17" s="31">
        <f t="shared" si="1"/>
        <v>2.1278777885036359E-2</v>
      </c>
      <c r="I17" s="61">
        <v>11</v>
      </c>
      <c r="J17" s="69" t="s">
        <v>121</v>
      </c>
      <c r="K17" s="100">
        <v>88693.932669000002</v>
      </c>
      <c r="L17" s="92">
        <v>109088.72263600001</v>
      </c>
      <c r="M17" s="96">
        <f t="shared" si="2"/>
        <v>-0.18695598843018801</v>
      </c>
      <c r="N17" s="31">
        <f t="shared" si="3"/>
        <v>1.7257205243664801E-2</v>
      </c>
    </row>
    <row r="18" spans="1:14" ht="93.75" customHeight="1" x14ac:dyDescent="0.25">
      <c r="A18" s="61">
        <v>12</v>
      </c>
      <c r="B18" s="66" t="s">
        <v>146</v>
      </c>
      <c r="C18" s="100">
        <v>224822.99568999998</v>
      </c>
      <c r="D18" s="92">
        <v>221103.97105999995</v>
      </c>
      <c r="E18" s="96">
        <f t="shared" si="0"/>
        <v>1.682025253626418E-2</v>
      </c>
      <c r="F18" s="31">
        <f t="shared" si="1"/>
        <v>1.9831691592617037E-2</v>
      </c>
      <c r="I18" s="61">
        <v>12</v>
      </c>
      <c r="J18" s="66" t="s">
        <v>162</v>
      </c>
      <c r="K18" s="100">
        <v>87980.841836000007</v>
      </c>
      <c r="L18" s="92">
        <v>65024.043210000003</v>
      </c>
      <c r="M18" s="96">
        <f t="shared" si="2"/>
        <v>0.35305092536093619</v>
      </c>
      <c r="N18" s="31">
        <f t="shared" si="3"/>
        <v>1.7118458945105892E-2</v>
      </c>
    </row>
    <row r="19" spans="1:14" ht="25.5" x14ac:dyDescent="0.25">
      <c r="A19" s="61">
        <v>13</v>
      </c>
      <c r="B19" s="69" t="s">
        <v>163</v>
      </c>
      <c r="C19" s="100">
        <v>145171.16154000003</v>
      </c>
      <c r="D19" s="92">
        <v>178093.10566999996</v>
      </c>
      <c r="E19" s="96">
        <f t="shared" si="0"/>
        <v>-0.18485804942389572</v>
      </c>
      <c r="F19" s="31">
        <f t="shared" si="1"/>
        <v>1.2805583765875086E-2</v>
      </c>
      <c r="I19" s="61">
        <v>13</v>
      </c>
      <c r="J19" s="69" t="s">
        <v>123</v>
      </c>
      <c r="K19" s="100">
        <v>80841.159578999999</v>
      </c>
      <c r="L19" s="92">
        <v>147484.5429</v>
      </c>
      <c r="M19" s="96">
        <f t="shared" si="2"/>
        <v>-0.45186690083303638</v>
      </c>
      <c r="N19" s="31">
        <f t="shared" si="3"/>
        <v>1.5729288813892787E-2</v>
      </c>
    </row>
    <row r="20" spans="1:14" x14ac:dyDescent="0.25">
      <c r="A20" s="61">
        <v>14</v>
      </c>
      <c r="B20" s="66" t="s">
        <v>124</v>
      </c>
      <c r="C20" s="100">
        <v>137210.51280999999</v>
      </c>
      <c r="D20" s="92">
        <v>125891.11006000001</v>
      </c>
      <c r="E20" s="96">
        <f t="shared" si="0"/>
        <v>8.991423417114297E-2</v>
      </c>
      <c r="F20" s="31">
        <f t="shared" si="1"/>
        <v>1.2103372988876968E-2</v>
      </c>
      <c r="I20" s="61">
        <v>14</v>
      </c>
      <c r="J20" s="66" t="s">
        <v>168</v>
      </c>
      <c r="K20" s="100">
        <v>71766.335099000004</v>
      </c>
      <c r="L20" s="92">
        <v>63008.465563999998</v>
      </c>
      <c r="M20" s="96">
        <f t="shared" si="2"/>
        <v>0.13899512480754384</v>
      </c>
      <c r="N20" s="31">
        <f t="shared" si="3"/>
        <v>1.3963597476402571E-2</v>
      </c>
    </row>
    <row r="21" spans="1:14" ht="92.25" customHeight="1" x14ac:dyDescent="0.25">
      <c r="A21" s="61">
        <v>15</v>
      </c>
      <c r="B21" s="66" t="s">
        <v>137</v>
      </c>
      <c r="C21" s="100">
        <v>127354.17430999999</v>
      </c>
      <c r="D21" s="92">
        <v>112256.07796</v>
      </c>
      <c r="E21" s="96">
        <f t="shared" si="0"/>
        <v>0.13449691655341689</v>
      </c>
      <c r="F21" s="31">
        <f t="shared" si="1"/>
        <v>1.1233942952307396E-2</v>
      </c>
      <c r="I21" s="61">
        <v>15</v>
      </c>
      <c r="J21" s="66" t="s">
        <v>146</v>
      </c>
      <c r="K21" s="100">
        <v>65390.382051000001</v>
      </c>
      <c r="L21" s="92">
        <v>85135.600365000006</v>
      </c>
      <c r="M21" s="96">
        <f t="shared" si="2"/>
        <v>-0.23192669376085628</v>
      </c>
      <c r="N21" s="31">
        <f t="shared" si="3"/>
        <v>1.272302636784732E-2</v>
      </c>
    </row>
    <row r="22" spans="1:14" ht="63.75" x14ac:dyDescent="0.25">
      <c r="A22" s="61">
        <v>16</v>
      </c>
      <c r="B22" s="69" t="s">
        <v>150</v>
      </c>
      <c r="C22" s="100">
        <v>122477.84007999998</v>
      </c>
      <c r="D22" s="92">
        <v>119488.99714000001</v>
      </c>
      <c r="E22" s="96">
        <f t="shared" si="0"/>
        <v>2.5013541091972513E-2</v>
      </c>
      <c r="F22" s="31">
        <f t="shared" si="1"/>
        <v>1.0803800313850491E-2</v>
      </c>
      <c r="I22" s="61">
        <v>16</v>
      </c>
      <c r="J22" s="69" t="s">
        <v>145</v>
      </c>
      <c r="K22" s="100">
        <v>58485.728415999998</v>
      </c>
      <c r="L22" s="92">
        <v>65940.819566000006</v>
      </c>
      <c r="M22" s="96">
        <f t="shared" si="2"/>
        <v>-0.11305730197269126</v>
      </c>
      <c r="N22" s="31">
        <f t="shared" si="3"/>
        <v>1.137958582653893E-2</v>
      </c>
    </row>
    <row r="23" spans="1:14" ht="54.75" customHeight="1" x14ac:dyDescent="0.25">
      <c r="A23" s="61">
        <v>17</v>
      </c>
      <c r="B23" s="66" t="s">
        <v>161</v>
      </c>
      <c r="C23" s="100">
        <v>115522.22280999999</v>
      </c>
      <c r="D23" s="92">
        <v>107597.20782</v>
      </c>
      <c r="E23" s="96">
        <f t="shared" si="0"/>
        <v>7.3654466975182187E-2</v>
      </c>
      <c r="F23" s="31">
        <f t="shared" si="1"/>
        <v>1.0190243608445127E-2</v>
      </c>
      <c r="I23" s="61">
        <v>17</v>
      </c>
      <c r="J23" s="66" t="s">
        <v>173</v>
      </c>
      <c r="K23" s="100">
        <v>52838.510489</v>
      </c>
      <c r="L23" s="92">
        <v>39473.381000000001</v>
      </c>
      <c r="M23" s="96">
        <f t="shared" si="2"/>
        <v>0.33858588117901522</v>
      </c>
      <c r="N23" s="31">
        <f t="shared" si="3"/>
        <v>1.0280804930379564E-2</v>
      </c>
    </row>
    <row r="24" spans="1:14" ht="63.75" x14ac:dyDescent="0.25">
      <c r="A24" s="61">
        <v>18</v>
      </c>
      <c r="B24" s="66" t="s">
        <v>145</v>
      </c>
      <c r="C24" s="100">
        <v>100290.28272999999</v>
      </c>
      <c r="D24" s="92">
        <v>170784.81776999999</v>
      </c>
      <c r="E24" s="96">
        <f t="shared" si="0"/>
        <v>-0.41276816031116237</v>
      </c>
      <c r="F24" s="31">
        <f t="shared" si="1"/>
        <v>8.8466304380188134E-3</v>
      </c>
      <c r="I24" s="61">
        <v>18</v>
      </c>
      <c r="J24" s="66" t="s">
        <v>142</v>
      </c>
      <c r="K24" s="100">
        <v>49747.890116000002</v>
      </c>
      <c r="L24" s="92">
        <v>53676.394999999997</v>
      </c>
      <c r="M24" s="96">
        <f t="shared" si="2"/>
        <v>-7.3188687205986813E-2</v>
      </c>
      <c r="N24" s="31">
        <f t="shared" si="3"/>
        <v>9.6794619917801757E-3</v>
      </c>
    </row>
    <row r="25" spans="1:14" ht="25.5" x14ac:dyDescent="0.25">
      <c r="A25" s="61">
        <v>19</v>
      </c>
      <c r="B25" s="66" t="s">
        <v>172</v>
      </c>
      <c r="C25" s="100">
        <v>93279.705619999993</v>
      </c>
      <c r="D25" s="92">
        <v>91913.390060000005</v>
      </c>
      <c r="E25" s="96">
        <f t="shared" si="0"/>
        <v>1.4865250417899656E-2</v>
      </c>
      <c r="F25" s="31">
        <f t="shared" si="1"/>
        <v>8.2282257116469346E-3</v>
      </c>
      <c r="I25" s="61">
        <v>19</v>
      </c>
      <c r="J25" s="66" t="s">
        <v>156</v>
      </c>
      <c r="K25" s="100">
        <v>43683.132022999998</v>
      </c>
      <c r="L25" s="92">
        <v>51165.67628</v>
      </c>
      <c r="M25" s="96">
        <f t="shared" si="2"/>
        <v>-0.14624148063737863</v>
      </c>
      <c r="N25" s="31">
        <f t="shared" si="3"/>
        <v>8.4994401795253794E-3</v>
      </c>
    </row>
    <row r="26" spans="1:14" ht="55.5" customHeight="1" x14ac:dyDescent="0.25">
      <c r="A26" s="61">
        <v>20</v>
      </c>
      <c r="B26" s="69" t="s">
        <v>164</v>
      </c>
      <c r="C26" s="100">
        <v>91758.903770000004</v>
      </c>
      <c r="D26" s="92">
        <v>73669.006120000005</v>
      </c>
      <c r="E26" s="96">
        <f t="shared" si="0"/>
        <v>0.24555642328787797</v>
      </c>
      <c r="F26" s="31">
        <f t="shared" si="1"/>
        <v>8.094075407448215E-3</v>
      </c>
      <c r="I26" s="61">
        <v>20</v>
      </c>
      <c r="J26" s="69" t="s">
        <v>194</v>
      </c>
      <c r="K26" s="100">
        <v>43221.776353000001</v>
      </c>
      <c r="L26" s="92">
        <v>53452.679154999998</v>
      </c>
      <c r="M26" s="96">
        <f t="shared" si="2"/>
        <v>-0.1914011227076724</v>
      </c>
      <c r="N26" s="31">
        <f t="shared" si="3"/>
        <v>8.4096740675949164E-3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7638695.4681000002</v>
      </c>
      <c r="D28" s="93">
        <f>SUM(D7:D27)</f>
        <v>7866698.72389</v>
      </c>
      <c r="E28" s="96">
        <f t="shared" ref="E28:E31" si="4">(C28/D28)-1</f>
        <v>-2.8983346609879446E-2</v>
      </c>
      <c r="F28" s="37">
        <f>C28/$C$30</f>
        <v>0.67381120079977097</v>
      </c>
      <c r="I28" s="62"/>
      <c r="J28" s="33" t="s">
        <v>135</v>
      </c>
      <c r="K28" s="103">
        <f>SUM(K7:K26)</f>
        <v>3235105.4888259992</v>
      </c>
      <c r="L28" s="93">
        <f>SUM(L7:L26)</f>
        <v>3767652.3574179993</v>
      </c>
      <c r="M28" s="96">
        <f t="shared" ref="M28" si="5">(K28/L28)-1</f>
        <v>-0.14134713558258294</v>
      </c>
      <c r="N28" s="37">
        <f>K28/$K$30</f>
        <v>0.62945545118544421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11336551.63202</v>
      </c>
      <c r="D30" s="94">
        <f>'Ranking capítulos'!C31</f>
        <v>11762389.150980001</v>
      </c>
      <c r="E30" s="97">
        <f t="shared" si="4"/>
        <v>-3.6203318347490798E-2</v>
      </c>
      <c r="F30" s="35">
        <f>C30/$C$30</f>
        <v>1</v>
      </c>
      <c r="I30" s="104" t="s">
        <v>113</v>
      </c>
      <c r="J30" s="105"/>
      <c r="K30" s="102">
        <f>'Export-Import Provincias'!I16</f>
        <v>5139530.4985180004</v>
      </c>
      <c r="L30" s="94">
        <f>'Export-Import Provincias'!G16</f>
        <v>6381030.8637420004</v>
      </c>
      <c r="M30" s="97">
        <f>(K30/L30)-1</f>
        <v>-0.19456109706009983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31746794.647569999</v>
      </c>
      <c r="D31" s="95">
        <f>'Ranking capítulos'!C32</f>
        <v>35856774.693559989</v>
      </c>
      <c r="E31" s="98">
        <f t="shared" si="4"/>
        <v>-0.11462213434183077</v>
      </c>
      <c r="F31" s="10">
        <f>C30/C31</f>
        <v>0.35709279496938873</v>
      </c>
      <c r="I31" s="106" t="s">
        <v>114</v>
      </c>
      <c r="J31" s="107"/>
      <c r="K31" s="101">
        <v>27680482.135972999</v>
      </c>
      <c r="L31" s="95">
        <v>30753195.672646001</v>
      </c>
      <c r="M31" s="98">
        <f>(K31/L31)-1</f>
        <v>-9.9915259844234106E-2</v>
      </c>
      <c r="N31" s="10">
        <f>K30/K31</f>
        <v>0.18567344576121994</v>
      </c>
    </row>
    <row r="32" spans="1:14" x14ac:dyDescent="0.25">
      <c r="B32" s="3" t="s">
        <v>38</v>
      </c>
    </row>
    <row r="33" spans="1:649" x14ac:dyDescent="0.25">
      <c r="B33" s="90" t="s">
        <v>159</v>
      </c>
      <c r="C33" s="125"/>
      <c r="D33" s="125"/>
      <c r="E33" s="110"/>
      <c r="F33" s="109"/>
      <c r="K33" s="118"/>
      <c r="L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125"/>
      <c r="D34" s="125"/>
      <c r="F34" s="90"/>
      <c r="H34" s="90"/>
      <c r="I34" s="90"/>
      <c r="J34" s="90"/>
      <c r="K34" s="118"/>
      <c r="L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85" zoomScaleNormal="85" workbookViewId="0">
      <selection activeCell="E36" sqref="E36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7" ht="15.75" x14ac:dyDescent="0.25">
      <c r="A1" s="12" t="s">
        <v>136</v>
      </c>
    </row>
    <row r="3" spans="1:7" x14ac:dyDescent="0.25">
      <c r="A3" s="160" t="s">
        <v>185</v>
      </c>
      <c r="B3" s="160"/>
      <c r="C3" s="90"/>
      <c r="D3" s="90"/>
      <c r="E3" s="90"/>
    </row>
    <row r="4" spans="1:7" ht="15.75" thickBot="1" x14ac:dyDescent="0.3"/>
    <row r="5" spans="1:7" ht="60" x14ac:dyDescent="0.25">
      <c r="A5" s="111" t="s">
        <v>53</v>
      </c>
      <c r="B5" s="19" t="s">
        <v>186</v>
      </c>
      <c r="C5" s="19" t="s">
        <v>187</v>
      </c>
      <c r="D5" s="20" t="s">
        <v>56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1629451.68903</v>
      </c>
      <c r="C6" s="100">
        <v>2258224.2324900003</v>
      </c>
      <c r="D6" s="37">
        <f>B6/C6</f>
        <v>0.72156328215170518</v>
      </c>
      <c r="G6" s="1"/>
    </row>
    <row r="7" spans="1:7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786806.74607000011</v>
      </c>
      <c r="C7" s="100">
        <v>1185507.7314299999</v>
      </c>
      <c r="D7" s="37">
        <f t="shared" ref="D7:D29" si="0">B7/C7</f>
        <v>0.66368757049009452</v>
      </c>
      <c r="G7" s="1"/>
    </row>
    <row r="8" spans="1:7" ht="30" x14ac:dyDescent="0.25">
      <c r="A8" s="42" t="str">
        <f>'Ranking productos'!B9</f>
        <v>15099000 -- ACEITE DE OLIVA Y SUS FRACCIONES, INCLUSO REFINADO, PERO SIN MODIFICAR QUIMICAMENTE (EXCEPTO VIRGEN). </v>
      </c>
      <c r="B8" s="4">
        <f>'Ranking productos'!C9</f>
        <v>699313.40849000006</v>
      </c>
      <c r="C8" s="100">
        <v>882735.76142</v>
      </c>
      <c r="D8" s="37">
        <f t="shared" si="0"/>
        <v>0.79221148508253447</v>
      </c>
      <c r="G8" s="1"/>
    </row>
    <row r="9" spans="1:7" x14ac:dyDescent="0.25">
      <c r="A9" s="42" t="str">
        <f>'Ranking productos'!B10</f>
        <v>07020000 -- (DESDE 01.01.98) TOMATES FRESCOS O REFRIGERADOS. </v>
      </c>
      <c r="B9" s="4">
        <f>'Ranking productos'!C10</f>
        <v>668657.50205999985</v>
      </c>
      <c r="C9" s="100">
        <v>912600.63952000008</v>
      </c>
      <c r="D9" s="37">
        <f t="shared" si="0"/>
        <v>0.73269453592723011</v>
      </c>
      <c r="G9" s="1"/>
    </row>
    <row r="10" spans="1:7" x14ac:dyDescent="0.25">
      <c r="A10" s="42" t="str">
        <f>'Ranking productos'!B11</f>
        <v>07070005 -- (DESDE 01.01.98) PEPINOS, FRESCOS O REFRIGERADOS. </v>
      </c>
      <c r="B10" s="4">
        <f>'Ranking productos'!C11</f>
        <v>572253.76188000001</v>
      </c>
      <c r="C10" s="100">
        <v>710443.85147999984</v>
      </c>
      <c r="D10" s="37">
        <f t="shared" si="0"/>
        <v>0.80548766899435953</v>
      </c>
      <c r="G10" s="1"/>
    </row>
    <row r="11" spans="1:7" x14ac:dyDescent="0.25">
      <c r="A11" s="42" t="str">
        <f>'Ranking productos'!B12</f>
        <v>08101000 -- (DESDE 01.01.2000) FRESAS, FRESCAS. </v>
      </c>
      <c r="B11" s="4">
        <f>'Ranking productos'!C12</f>
        <v>553157.31588000013</v>
      </c>
      <c r="C11" s="100">
        <v>689783.02542000008</v>
      </c>
      <c r="D11" s="37">
        <f t="shared" si="0"/>
        <v>0.80192944084582207</v>
      </c>
      <c r="G11" s="1"/>
    </row>
    <row r="12" spans="1:7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464250.12355999992</v>
      </c>
      <c r="C12" s="100">
        <v>671627.94105999987</v>
      </c>
      <c r="D12" s="37">
        <f t="shared" si="0"/>
        <v>0.6912311045715207</v>
      </c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324772.41720000003</v>
      </c>
      <c r="C13" s="100">
        <v>374763.22568999999</v>
      </c>
      <c r="D13" s="37">
        <f t="shared" si="0"/>
        <v>0.86660695323571635</v>
      </c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272088.52492000005</v>
      </c>
      <c r="C14" s="100">
        <v>337872.87521000003</v>
      </c>
      <c r="D14" s="37">
        <f t="shared" si="0"/>
        <v>0.80529851575355771</v>
      </c>
      <c r="G14" s="1"/>
    </row>
    <row r="15" spans="1:7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268828.21549000003</v>
      </c>
      <c r="C15" s="100">
        <v>318019.84149999998</v>
      </c>
      <c r="D15" s="37">
        <f t="shared" si="0"/>
        <v>0.84531900343708599</v>
      </c>
      <c r="G15" s="1"/>
    </row>
    <row r="16" spans="1:7" x14ac:dyDescent="0.25">
      <c r="A16" s="42" t="str">
        <f>'Ranking productos'!B17</f>
        <v>08071100 -- (DESDE 01.01.96) SANDIAS, FRESCAS. </v>
      </c>
      <c r="B16" s="4">
        <f>'Ranking productos'!C17</f>
        <v>241227.96416000003</v>
      </c>
      <c r="C16" s="100">
        <v>496169.09834999999</v>
      </c>
      <c r="D16" s="37">
        <f t="shared" si="0"/>
        <v>0.48618095113580956</v>
      </c>
      <c r="G16" s="1"/>
    </row>
    <row r="17" spans="1:7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224822.99568999998</v>
      </c>
      <c r="C17" s="100">
        <v>260081.57562000002</v>
      </c>
      <c r="D17" s="37">
        <f t="shared" si="0"/>
        <v>0.86443261178363651</v>
      </c>
      <c r="G17" s="1"/>
    </row>
    <row r="18" spans="1:7" x14ac:dyDescent="0.25">
      <c r="A18" s="117" t="str">
        <f>'Ranking productos'!B19</f>
        <v>08104030 -- FRUTOS DEL VACCINIUM MYRTILLUS (ARANDANOS O MIRTILOS), FRESCOS. </v>
      </c>
      <c r="B18" s="4">
        <f>'Ranking productos'!C19</f>
        <v>145171.16154000003</v>
      </c>
      <c r="C18" s="100">
        <v>176739.46492</v>
      </c>
      <c r="D18" s="37">
        <f t="shared" si="0"/>
        <v>0.82138509135868909</v>
      </c>
      <c r="G18" s="1"/>
    </row>
    <row r="19" spans="1:7" x14ac:dyDescent="0.25">
      <c r="A19" s="117" t="str">
        <f>'Ranking productos'!B20</f>
        <v>07093000 -- BERENJENAS, FRESCAS O REFRIGERADAS. </v>
      </c>
      <c r="B19" s="4">
        <f>'Ranking productos'!C20</f>
        <v>137210.51280999999</v>
      </c>
      <c r="C19" s="100">
        <v>169923.45691999997</v>
      </c>
      <c r="D19" s="37">
        <f t="shared" si="0"/>
        <v>0.8074842361204948</v>
      </c>
      <c r="G19" s="1"/>
    </row>
    <row r="20" spans="1:7" ht="42.7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127354.17430999999</v>
      </c>
      <c r="C20" s="100">
        <v>673120.12839999993</v>
      </c>
      <c r="D20" s="37">
        <f t="shared" si="0"/>
        <v>0.18919977123952544</v>
      </c>
      <c r="G20" s="1"/>
    </row>
    <row r="21" spans="1:7" x14ac:dyDescent="0.25">
      <c r="A21" s="42" t="str">
        <f>'Ranking productos'!B22</f>
        <v>03075200 -- (DESDE 01.01.2017) PULPO "OCTOPUS SPP.", CONGELADO</v>
      </c>
      <c r="B21" s="4">
        <f>'Ranking productos'!C22</f>
        <v>122477.84007999998</v>
      </c>
      <c r="C21" s="100">
        <v>320233.36828999995</v>
      </c>
      <c r="D21" s="37">
        <f t="shared" si="0"/>
        <v>0.38246432823042148</v>
      </c>
      <c r="G21" s="1"/>
    </row>
    <row r="22" spans="1:7" ht="62.25" customHeight="1" x14ac:dyDescent="0.25">
      <c r="A22" s="42" t="str">
        <f>'Ranking productos'!B23</f>
        <v>08104010 -- FRUTOS DEL VACCINIUM VITIS IDAEA (ARANDANOS ROJOS), FRESCOS. </v>
      </c>
      <c r="B22" s="4">
        <f>'Ranking productos'!C23</f>
        <v>115522.22280999999</v>
      </c>
      <c r="C22" s="100">
        <v>153976.818</v>
      </c>
      <c r="D22" s="37">
        <f t="shared" si="0"/>
        <v>0.75025724203496658</v>
      </c>
      <c r="G22" s="1"/>
    </row>
    <row r="23" spans="1:7" ht="48.6" customHeight="1" x14ac:dyDescent="0.25">
      <c r="A23" s="42" t="str">
        <f>'Ranking productos'!B24</f>
        <v>15121990 -- (DESDE 01.01.2004) ACEITES DE GIRASOL, DE CARTAMO, Y SUS FRACCIONES, INCLUSO REFINADOS, PERO SIN MODIFICAR QUIMICAMENTE (EXCEPTO EN BRUTO O QUE SE DESTINEN A USOS TECNICOS O INDUSTRIALES). </v>
      </c>
      <c r="B23" s="4">
        <f>'Ranking productos'!C24</f>
        <v>100290.28272999999</v>
      </c>
      <c r="C23" s="100">
        <v>299029.00636000006</v>
      </c>
      <c r="D23" s="37">
        <f t="shared" si="0"/>
        <v>0.33538646952951728</v>
      </c>
      <c r="G23" s="1"/>
    </row>
    <row r="24" spans="1:7" ht="30" customHeight="1" x14ac:dyDescent="0.25">
      <c r="A24" s="42" t="str">
        <f>'Ranking productos'!B25</f>
        <v>07032000 -- AJOS, FRESCOS O REFRIGERADOS. </v>
      </c>
      <c r="B24" s="4">
        <f>'Ranking productos'!C25</f>
        <v>93279.705619999993</v>
      </c>
      <c r="C24" s="100">
        <v>319358.07691</v>
      </c>
      <c r="D24" s="37">
        <f>B24/C24</f>
        <v>0.29208500540378579</v>
      </c>
      <c r="G24" s="1"/>
    </row>
    <row r="25" spans="1:7" ht="44.25" customHeight="1" x14ac:dyDescent="0.25">
      <c r="A25" s="42" t="str">
        <f>'Ranking productos'!B26</f>
        <v>08104050 -- FRUTOS DEL VACCINIUM MACROCARPUM Y DEL VACCINIUM CORYMBOSUM, FRESCOS. </v>
      </c>
      <c r="B25" s="4">
        <f>'Ranking productos'!C26</f>
        <v>91758.903770000004</v>
      </c>
      <c r="C25" s="100">
        <v>108490.32235</v>
      </c>
      <c r="D25" s="37">
        <f t="shared" si="0"/>
        <v>0.84577962146685426</v>
      </c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135</v>
      </c>
      <c r="B27" s="34">
        <f>SUM(B6:B26)</f>
        <v>7638695.4681000002</v>
      </c>
      <c r="C27" s="103">
        <f>SUM(C6:C26)</f>
        <v>11318700.441339998</v>
      </c>
      <c r="D27" s="37">
        <f t="shared" si="0"/>
        <v>0.67487389631770045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47</v>
      </c>
      <c r="B29" s="25">
        <f>'Ranking productos'!C30</f>
        <v>11336551.63202</v>
      </c>
      <c r="C29" s="102">
        <v>57030425.88817998</v>
      </c>
      <c r="D29" s="38">
        <f t="shared" si="0"/>
        <v>0.19878076404773251</v>
      </c>
    </row>
    <row r="30" spans="1:7" ht="15.75" thickBot="1" x14ac:dyDescent="0.3">
      <c r="A30" s="28" t="s">
        <v>48</v>
      </c>
      <c r="B30" s="9">
        <f>'Ranking productos'!C31</f>
        <v>31746794.647569999</v>
      </c>
      <c r="C30" s="101">
        <v>319862384.76646</v>
      </c>
      <c r="D30" s="39">
        <f>B30/C30</f>
        <v>9.9251416107427493E-2</v>
      </c>
    </row>
    <row r="31" spans="1:7" x14ac:dyDescent="0.25">
      <c r="A31" s="3" t="s">
        <v>38</v>
      </c>
    </row>
    <row r="32" spans="1:7" x14ac:dyDescent="0.25">
      <c r="A32" s="90" t="s">
        <v>159</v>
      </c>
    </row>
    <row r="33" spans="1:4" x14ac:dyDescent="0.25">
      <c r="A33" t="s">
        <v>49</v>
      </c>
    </row>
    <row r="34" spans="1:4" ht="28.9" customHeight="1" x14ac:dyDescent="0.25">
      <c r="A34" s="146" t="s">
        <v>50</v>
      </c>
      <c r="B34" s="146"/>
      <c r="C34" s="146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2024-01-09T07:00:37Z</cp:lastPrinted>
  <dcterms:created xsi:type="dcterms:W3CDTF">2019-11-04T11:31:27Z</dcterms:created>
  <dcterms:modified xsi:type="dcterms:W3CDTF">2024-01-09T07:02:33Z</dcterms:modified>
</cp:coreProperties>
</file>