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ara\Desktop\MIGRACION_MLARA\JUNTA DE ANDALUCIA\MARTA CAÑAL\"/>
    </mc:Choice>
  </mc:AlternateContent>
  <bookViews>
    <workbookView xWindow="0" yWindow="0" windowWidth="16380" windowHeight="8190" tabRatio="500"/>
  </bookViews>
  <sheets>
    <sheet name="EXTRACTADO" sheetId="1" r:id="rId1"/>
  </sheet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32" i="1" l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G21" i="1"/>
  <c r="H21" i="1"/>
  <c r="G22" i="1"/>
  <c r="H22" i="1"/>
  <c r="H20" i="1"/>
  <c r="H19" i="1"/>
  <c r="H18" i="1"/>
  <c r="H17" i="1"/>
  <c r="H16" i="1"/>
  <c r="H15" i="1"/>
  <c r="G20" i="1"/>
  <c r="G19" i="1"/>
  <c r="G18" i="1"/>
  <c r="G17" i="1"/>
  <c r="G16" i="1"/>
  <c r="G15" i="1"/>
  <c r="H14" i="1"/>
  <c r="G14" i="1" l="1"/>
  <c r="H13" i="1"/>
  <c r="G13" i="1"/>
  <c r="H12" i="1"/>
  <c r="G12" i="1"/>
  <c r="G10" i="1"/>
  <c r="G9" i="1"/>
  <c r="G8" i="1"/>
  <c r="G7" i="1"/>
  <c r="G6" i="1"/>
  <c r="G5" i="1"/>
  <c r="H4" i="1"/>
  <c r="G4" i="1"/>
</calcChain>
</file>

<file path=xl/sharedStrings.xml><?xml version="1.0" encoding="utf-8"?>
<sst xmlns="http://schemas.openxmlformats.org/spreadsheetml/2006/main" count="174" uniqueCount="63">
  <si>
    <t xml:space="preserve">AGENCIA PÚBLICA ANDALUZA DE EDUCACIÓN </t>
  </si>
  <si>
    <t>Perfil de puesto de trabajo</t>
  </si>
  <si>
    <t>Denominación del puesto de trabajo</t>
  </si>
  <si>
    <t>Área de actividad</t>
  </si>
  <si>
    <t>Tipo de personal</t>
  </si>
  <si>
    <t xml:space="preserve">Forma provisión </t>
  </si>
  <si>
    <t>Titulación</t>
  </si>
  <si>
    <t>Retribuciones fijas del puesto de trabajo</t>
  </si>
  <si>
    <t>Retribuciones variables del puesto de trabajo</t>
  </si>
  <si>
    <t>Nº plazas</t>
  </si>
  <si>
    <t>Dirección/Primer nivel</t>
  </si>
  <si>
    <t>Director/a general</t>
  </si>
  <si>
    <t>Entidad/transversal</t>
  </si>
  <si>
    <t>Cargo público</t>
  </si>
  <si>
    <t>Libre designación</t>
  </si>
  <si>
    <t>Universitaria</t>
  </si>
  <si>
    <t>Dirección/de Línea</t>
  </si>
  <si>
    <t>Director/a departamento</t>
  </si>
  <si>
    <t>Económico-financiera</t>
  </si>
  <si>
    <t>Personal laboral</t>
  </si>
  <si>
    <t>Proceso selectivo</t>
  </si>
  <si>
    <t>Universitaria, ADE o Económicas</t>
  </si>
  <si>
    <t>Obras y Construcciones</t>
  </si>
  <si>
    <t>Arquitectura</t>
  </si>
  <si>
    <t>Servicios a la Comunidad Educativa</t>
  </si>
  <si>
    <t>Universitaria. Ingeniero Industrial</t>
  </si>
  <si>
    <t>RRHH</t>
  </si>
  <si>
    <t>Universitaria, Derecho o RRLL</t>
  </si>
  <si>
    <t>Equipamiento, Logística y Tecnología</t>
  </si>
  <si>
    <t>Contratación y Gestión Patrimonial</t>
  </si>
  <si>
    <t>Universitaria Derecho</t>
  </si>
  <si>
    <t>Servicios jurídicos</t>
  </si>
  <si>
    <t>Gerencia Provincial</t>
  </si>
  <si>
    <t>Subdirector/a</t>
  </si>
  <si>
    <t>Libre designación / Proceso selectivo</t>
  </si>
  <si>
    <t>Administrador/a</t>
  </si>
  <si>
    <t>Sistemas de información</t>
  </si>
  <si>
    <t>Universitaria Ingeniería Informática</t>
  </si>
  <si>
    <t>Comunicación</t>
  </si>
  <si>
    <t>Universitaria Periodismo</t>
  </si>
  <si>
    <t>Control Interno</t>
  </si>
  <si>
    <t xml:space="preserve">Gerencia </t>
  </si>
  <si>
    <t>Universitaria/ Arquitectura/ Arquitectura Técnica</t>
  </si>
  <si>
    <t>Dirección de Obras</t>
  </si>
  <si>
    <t>Arquitectura/ Arquitectura Técnica</t>
  </si>
  <si>
    <t>Dirección de Equipamiento, Logística y Tecnología</t>
  </si>
  <si>
    <t>Universitaria/Ingeniería</t>
  </si>
  <si>
    <t>Perfil técnico especialista</t>
  </si>
  <si>
    <t>Técnico Superior</t>
  </si>
  <si>
    <t>SSCC</t>
  </si>
  <si>
    <t>Gerencia</t>
  </si>
  <si>
    <t>Técnico Medio</t>
  </si>
  <si>
    <t>Perfil profesional especialista</t>
  </si>
  <si>
    <t>Gestor Técnico</t>
  </si>
  <si>
    <t>Bachillerato /FP Superior</t>
  </si>
  <si>
    <t>Perfil de soporte administrativo</t>
  </si>
  <si>
    <t>Gestor Administrativo</t>
  </si>
  <si>
    <t>Bachillerato /FP</t>
  </si>
  <si>
    <t>Gestor Auxiliar</t>
  </si>
  <si>
    <t>Subalterno y de oficios</t>
  </si>
  <si>
    <t xml:space="preserve">Gestor/a auxiliar </t>
  </si>
  <si>
    <t>Gerencia  / SSCC</t>
  </si>
  <si>
    <t>Datos actualizados 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</si>
</sst>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€ &quot;;\-#,##0.00&quot; € &quot;;\-#&quot; € &quot;;@\ "/>
    <numFmt numFmtId="165" formatCode="#,##0.00\ [$€-C0A]\ ;\-#,##0.00\ [$€-C0A]\ ;\-00\ [$€-C0A]\ ;@\ "/>
    <numFmt numFmtId="166" formatCode="#,##0.00\ [$€-C0A];\-#,##0.00\ [$€-C0A]"/>
    <numFmt numFmtId="167" formatCode="0\ ;\-0\ "/>
  </numFmts>
  <fonts count="6" x14ac:knownFonts="1">
    <font>
      <sz val="10"/>
      <color rgb="FF000000"/>
      <name val="Arial"/>
    </font>
    <font>
      <sz val="10"/>
      <color rgb="FF000000"/>
      <name val="Calibri"/>
    </font>
    <font>
      <b/>
      <sz val="10"/>
      <color rgb="FF000000"/>
      <name val="Source Sans Pro"/>
    </font>
    <font>
      <b/>
      <sz val="10"/>
      <color rgb="FFFFFFFF"/>
      <name val="Source Sans Pro"/>
    </font>
    <font>
      <sz val="10"/>
      <color rgb="FF000000"/>
      <name val="Source Sans Pro"/>
    </font>
    <font>
      <sz val="10"/>
      <color rgb="FFFFFFFF"/>
      <name val="Source Sans Pro"/>
    </font>
  </fonts>
  <fills count="4">
    <fill>
      <patternFill patternType="none"/>
    </fill>
    <fill>
      <patternFill patternType="gray125"/>
    </fill>
    <fill>
      <patternFill patternType="solid">
        <fgColor rgb="FF007933"/>
        <bgColor rgb="FF006600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29">
    <xf numFmtId="0" fontId="0" fillId="0" borderId="0" xfId="0"/>
    <xf numFmtId="0" fontId="0" fillId="0" borderId="0" xfId="0"/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65" fontId="4" fillId="0" borderId="4" xfId="1" applyNumberFormat="1" applyFont="1" applyBorder="1" applyAlignment="1">
      <alignment vertical="center" wrapText="1"/>
    </xf>
    <xf numFmtId="165" fontId="4" fillId="3" borderId="3" xfId="1" applyNumberFormat="1" applyFont="1" applyFill="1" applyBorder="1" applyAlignment="1">
      <alignment vertical="center" wrapText="1"/>
    </xf>
    <xf numFmtId="167" fontId="4" fillId="3" borderId="3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65" fontId="4" fillId="0" borderId="3" xfId="1" applyNumberFormat="1" applyFont="1" applyBorder="1" applyAlignment="1">
      <alignment vertical="center" wrapText="1"/>
    </xf>
    <xf numFmtId="165" fontId="4" fillId="0" borderId="4" xfId="1" applyNumberFormat="1" applyFont="1" applyBorder="1" applyAlignment="1">
      <alignment horizontal="left" vertical="center" wrapText="1"/>
    </xf>
    <xf numFmtId="165" fontId="4" fillId="3" borderId="5" xfId="1" applyNumberFormat="1" applyFont="1" applyFill="1" applyBorder="1" applyAlignment="1">
      <alignment vertical="center" wrapText="1"/>
    </xf>
    <xf numFmtId="165" fontId="4" fillId="3" borderId="3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165" fontId="4" fillId="0" borderId="6" xfId="1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165" fontId="4" fillId="0" borderId="1" xfId="1" applyNumberFormat="1" applyFont="1" applyBorder="1" applyAlignment="1">
      <alignment vertical="center" wrapText="1"/>
    </xf>
    <xf numFmtId="165" fontId="4" fillId="0" borderId="3" xfId="1" applyNumberFormat="1" applyFont="1" applyBorder="1" applyAlignment="1">
      <alignment horizontal="left" vertical="center" wrapText="1"/>
    </xf>
    <xf numFmtId="0" fontId="0" fillId="2" borderId="7" xfId="0" applyFill="1" applyBorder="1"/>
    <xf numFmtId="0" fontId="0" fillId="2" borderId="0" xfId="0" applyFill="1"/>
    <xf numFmtId="166" fontId="0" fillId="0" borderId="0" xfId="0" applyNumberFormat="1"/>
    <xf numFmtId="165" fontId="4" fillId="3" borderId="3" xfId="1" applyNumberFormat="1" applyFont="1" applyFill="1" applyBorder="1" applyAlignment="1">
      <alignment horizontal="center" vertical="center" wrapText="1"/>
    </xf>
    <xf numFmtId="166" fontId="4" fillId="3" borderId="3" xfId="1" applyNumberFormat="1" applyFont="1" applyFill="1" applyBorder="1" applyAlignment="1">
      <alignment horizontal="center" vertical="center" wrapText="1"/>
    </xf>
    <xf numFmtId="165" fontId="4" fillId="0" borderId="3" xfId="1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7933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6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32400</xdr:colOff>
      <xdr:row>0</xdr:row>
      <xdr:rowOff>0</xdr:rowOff>
    </xdr:from>
    <xdr:to>
      <xdr:col>1</xdr:col>
      <xdr:colOff>1130040</xdr:colOff>
      <xdr:row>1</xdr:row>
      <xdr:rowOff>29160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2400" y="0"/>
          <a:ext cx="3211920" cy="457560"/>
        </a:xfrm>
        <a:prstGeom prst="rect">
          <a:avLst/>
        </a:prstGeom>
        <a:ln w="12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33"/>
  <sheetViews>
    <sheetView tabSelected="1" topLeftCell="A22" zoomScaleNormal="100" workbookViewId="0">
      <selection activeCell="H33" sqref="H33:I33"/>
    </sheetView>
  </sheetViews>
  <sheetFormatPr baseColWidth="10" defaultColWidth="9.140625" defaultRowHeight="12.75" x14ac:dyDescent="0.2"/>
  <cols>
    <col min="1" max="1" width="30" style="1" customWidth="1"/>
    <col min="2" max="2" width="29.85546875" style="1" customWidth="1"/>
    <col min="3" max="3" width="21.7109375" style="1" customWidth="1"/>
    <col min="4" max="4" width="14.85546875" style="1" customWidth="1"/>
    <col min="5" max="5" width="16.140625" style="1" customWidth="1"/>
    <col min="6" max="6" width="23" style="1" customWidth="1"/>
    <col min="7" max="8" width="22.7109375" style="13" customWidth="1"/>
    <col min="9" max="9" width="12.140625" style="13" customWidth="1"/>
    <col min="10" max="64" width="10.85546875" style="1" customWidth="1"/>
    <col min="65" max="1025" width="11.5703125"/>
  </cols>
  <sheetData>
    <row r="1" spans="1:10" ht="33.75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0" ht="29.85" customHeight="1" x14ac:dyDescent="0.2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</row>
    <row r="3" spans="1:10" ht="33" customHeight="1" x14ac:dyDescent="0.2">
      <c r="A3" s="4" t="s">
        <v>10</v>
      </c>
      <c r="B3" s="5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22">
        <v>68238.463283999998</v>
      </c>
      <c r="H3" s="23">
        <v>0</v>
      </c>
      <c r="I3" s="7">
        <v>1</v>
      </c>
    </row>
    <row r="4" spans="1:10" ht="26.85" customHeight="1" x14ac:dyDescent="0.2">
      <c r="A4" s="27" t="s">
        <v>16</v>
      </c>
      <c r="B4" s="8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22">
        <f>60124.512914496*1.02</f>
        <v>61327.003172785924</v>
      </c>
      <c r="H4" s="22">
        <f>G3-G4</f>
        <v>6911.4601112140735</v>
      </c>
      <c r="I4" s="7">
        <v>1</v>
      </c>
      <c r="J4" s="21"/>
    </row>
    <row r="5" spans="1:10" ht="29.85" customHeight="1" x14ac:dyDescent="0.2">
      <c r="A5" s="27"/>
      <c r="B5" s="8" t="s">
        <v>17</v>
      </c>
      <c r="C5" s="6" t="s">
        <v>22</v>
      </c>
      <c r="D5" s="6" t="s">
        <v>19</v>
      </c>
      <c r="E5" s="6" t="s">
        <v>20</v>
      </c>
      <c r="F5" s="6" t="s">
        <v>23</v>
      </c>
      <c r="G5" s="22">
        <f t="shared" ref="G5:G10" si="0">60124.512914496*1.02</f>
        <v>61327.003172785924</v>
      </c>
      <c r="H5" s="22">
        <v>6911.4601112140735</v>
      </c>
      <c r="I5" s="7">
        <v>1</v>
      </c>
    </row>
    <row r="6" spans="1:10" ht="27" x14ac:dyDescent="0.2">
      <c r="A6" s="27"/>
      <c r="B6" s="8" t="s">
        <v>17</v>
      </c>
      <c r="C6" s="6" t="s">
        <v>24</v>
      </c>
      <c r="D6" s="6" t="s">
        <v>19</v>
      </c>
      <c r="E6" s="6" t="s">
        <v>20</v>
      </c>
      <c r="F6" s="6" t="s">
        <v>25</v>
      </c>
      <c r="G6" s="22">
        <f t="shared" si="0"/>
        <v>61327.003172785924</v>
      </c>
      <c r="H6" s="22">
        <v>6911.4601112140735</v>
      </c>
      <c r="I6" s="7">
        <v>1</v>
      </c>
    </row>
    <row r="7" spans="1:10" ht="20.25" customHeight="1" x14ac:dyDescent="0.2">
      <c r="A7" s="27"/>
      <c r="B7" s="8" t="s">
        <v>17</v>
      </c>
      <c r="C7" s="6" t="s">
        <v>26</v>
      </c>
      <c r="D7" s="6" t="s">
        <v>19</v>
      </c>
      <c r="E7" s="6" t="s">
        <v>20</v>
      </c>
      <c r="F7" s="6" t="s">
        <v>27</v>
      </c>
      <c r="G7" s="22">
        <f t="shared" si="0"/>
        <v>61327.003172785924</v>
      </c>
      <c r="H7" s="22">
        <v>6911.4601112140735</v>
      </c>
      <c r="I7" s="7">
        <v>1</v>
      </c>
    </row>
    <row r="8" spans="1:10" ht="27" x14ac:dyDescent="0.2">
      <c r="A8" s="27"/>
      <c r="B8" s="8" t="s">
        <v>17</v>
      </c>
      <c r="C8" s="6" t="s">
        <v>28</v>
      </c>
      <c r="D8" s="6" t="s">
        <v>19</v>
      </c>
      <c r="E8" s="6" t="s">
        <v>20</v>
      </c>
      <c r="F8" s="6" t="s">
        <v>15</v>
      </c>
      <c r="G8" s="22">
        <f t="shared" si="0"/>
        <v>61327.003172785924</v>
      </c>
      <c r="H8" s="22">
        <v>6911.4601112140735</v>
      </c>
      <c r="I8" s="7">
        <v>1</v>
      </c>
    </row>
    <row r="9" spans="1:10" ht="27" x14ac:dyDescent="0.2">
      <c r="A9" s="27"/>
      <c r="B9" s="8" t="s">
        <v>17</v>
      </c>
      <c r="C9" s="6" t="s">
        <v>29</v>
      </c>
      <c r="D9" s="6" t="s">
        <v>19</v>
      </c>
      <c r="E9" s="6" t="s">
        <v>20</v>
      </c>
      <c r="F9" s="6" t="s">
        <v>30</v>
      </c>
      <c r="G9" s="22">
        <f t="shared" si="0"/>
        <v>61327.003172785924</v>
      </c>
      <c r="H9" s="22">
        <v>6911.4601112140735</v>
      </c>
      <c r="I9" s="7">
        <v>1</v>
      </c>
    </row>
    <row r="10" spans="1:10" ht="24" customHeight="1" x14ac:dyDescent="0.2">
      <c r="A10" s="27"/>
      <c r="B10" s="8" t="s">
        <v>17</v>
      </c>
      <c r="C10" s="9" t="s">
        <v>31</v>
      </c>
      <c r="D10" s="6" t="s">
        <v>19</v>
      </c>
      <c r="E10" s="6" t="s">
        <v>20</v>
      </c>
      <c r="F10" s="9" t="s">
        <v>30</v>
      </c>
      <c r="G10" s="22">
        <f t="shared" si="0"/>
        <v>61327.003172785924</v>
      </c>
      <c r="H10" s="22">
        <v>6911.4601112140735</v>
      </c>
      <c r="I10" s="7">
        <v>1</v>
      </c>
    </row>
    <row r="11" spans="1:10" ht="26.25" customHeight="1" x14ac:dyDescent="0.2">
      <c r="A11" s="27"/>
      <c r="B11" s="8" t="s">
        <v>17</v>
      </c>
      <c r="C11" s="9" t="s">
        <v>32</v>
      </c>
      <c r="D11" s="6" t="s">
        <v>19</v>
      </c>
      <c r="E11" s="6" t="s">
        <v>20</v>
      </c>
      <c r="F11" s="6" t="s">
        <v>15</v>
      </c>
      <c r="G11" s="24">
        <v>59145.938320716341</v>
      </c>
      <c r="H11" s="24">
        <v>8300.99</v>
      </c>
      <c r="I11" s="7">
        <v>8</v>
      </c>
    </row>
    <row r="12" spans="1:10" ht="32.25" customHeight="1" x14ac:dyDescent="0.2">
      <c r="A12" s="27" t="s">
        <v>16</v>
      </c>
      <c r="B12" s="5" t="s">
        <v>33</v>
      </c>
      <c r="C12" s="6" t="s">
        <v>18</v>
      </c>
      <c r="D12" s="6" t="s">
        <v>19</v>
      </c>
      <c r="E12" s="6" t="s">
        <v>34</v>
      </c>
      <c r="F12" s="6" t="s">
        <v>21</v>
      </c>
      <c r="G12" s="22">
        <f>56945.9328047711*1.02</f>
        <v>58084.851460866528</v>
      </c>
      <c r="H12" s="22">
        <f>6381.74689509366*1.02</f>
        <v>6509.3818329955329</v>
      </c>
      <c r="I12" s="7">
        <v>1</v>
      </c>
    </row>
    <row r="13" spans="1:10" ht="27.75" customHeight="1" x14ac:dyDescent="0.2">
      <c r="A13" s="27"/>
      <c r="B13" s="5" t="s">
        <v>35</v>
      </c>
      <c r="C13" s="6" t="s">
        <v>18</v>
      </c>
      <c r="D13" s="6" t="s">
        <v>19</v>
      </c>
      <c r="E13" s="6" t="s">
        <v>34</v>
      </c>
      <c r="F13" s="6" t="s">
        <v>21</v>
      </c>
      <c r="G13" s="22">
        <f>54444.1555474956*1.02</f>
        <v>55533.038658445512</v>
      </c>
      <c r="H13" s="22">
        <f>6101.38538033301*1.02</f>
        <v>6223.4130879396707</v>
      </c>
      <c r="I13" s="7">
        <v>1</v>
      </c>
    </row>
    <row r="14" spans="1:10" ht="29.85" customHeight="1" x14ac:dyDescent="0.2">
      <c r="A14" s="27"/>
      <c r="B14" s="10" t="s">
        <v>35</v>
      </c>
      <c r="C14" s="11" t="s">
        <v>24</v>
      </c>
      <c r="D14" s="6" t="s">
        <v>19</v>
      </c>
      <c r="E14" s="6" t="s">
        <v>34</v>
      </c>
      <c r="F14" s="12" t="s">
        <v>15</v>
      </c>
      <c r="G14" s="22">
        <f>54444.1555474956*1.02</f>
        <v>55533.038658445512</v>
      </c>
      <c r="H14" s="22">
        <f>6101.38538033301*1.02</f>
        <v>6223.4130879396707</v>
      </c>
      <c r="I14" s="7">
        <v>2</v>
      </c>
      <c r="J14" s="13"/>
    </row>
    <row r="15" spans="1:10" ht="34.5" customHeight="1" x14ac:dyDescent="0.2">
      <c r="A15" s="27"/>
      <c r="B15" s="14" t="s">
        <v>35</v>
      </c>
      <c r="C15" s="15" t="s">
        <v>36</v>
      </c>
      <c r="D15" s="6" t="s">
        <v>19</v>
      </c>
      <c r="E15" s="6" t="s">
        <v>34</v>
      </c>
      <c r="F15" s="16" t="s">
        <v>37</v>
      </c>
      <c r="G15" s="22">
        <f t="shared" ref="G15:G22" si="1">54444.1555474956*1.02</f>
        <v>55533.038658445512</v>
      </c>
      <c r="H15" s="22">
        <f t="shared" ref="H15:H22" si="2">6101.38538033301*1.02</f>
        <v>6223.4130879396707</v>
      </c>
      <c r="I15" s="7">
        <v>1</v>
      </c>
      <c r="J15" s="13"/>
    </row>
    <row r="16" spans="1:10" ht="30.75" customHeight="1" x14ac:dyDescent="0.2">
      <c r="A16" s="27"/>
      <c r="B16" s="10" t="s">
        <v>35</v>
      </c>
      <c r="C16" s="17" t="s">
        <v>38</v>
      </c>
      <c r="D16" s="6" t="s">
        <v>19</v>
      </c>
      <c r="E16" s="6" t="s">
        <v>34</v>
      </c>
      <c r="F16" s="9" t="s">
        <v>39</v>
      </c>
      <c r="G16" s="22">
        <f t="shared" si="1"/>
        <v>55533.038658445512</v>
      </c>
      <c r="H16" s="22">
        <f t="shared" si="2"/>
        <v>6223.4130879396707</v>
      </c>
      <c r="I16" s="7">
        <v>1</v>
      </c>
    </row>
    <row r="17" spans="1:9" ht="31.5" customHeight="1" x14ac:dyDescent="0.2">
      <c r="A17" s="27"/>
      <c r="B17" s="10" t="s">
        <v>35</v>
      </c>
      <c r="C17" s="9" t="s">
        <v>40</v>
      </c>
      <c r="D17" s="6" t="s">
        <v>19</v>
      </c>
      <c r="E17" s="6" t="s">
        <v>34</v>
      </c>
      <c r="F17" s="6" t="s">
        <v>30</v>
      </c>
      <c r="G17" s="22">
        <f t="shared" si="1"/>
        <v>55533.038658445512</v>
      </c>
      <c r="H17" s="22">
        <f t="shared" si="2"/>
        <v>6223.4130879396707</v>
      </c>
      <c r="I17" s="7">
        <v>1</v>
      </c>
    </row>
    <row r="18" spans="1:9" ht="27" x14ac:dyDescent="0.2">
      <c r="A18" s="27"/>
      <c r="B18" s="10" t="s">
        <v>35</v>
      </c>
      <c r="C18" s="9" t="s">
        <v>41</v>
      </c>
      <c r="D18" s="6" t="s">
        <v>19</v>
      </c>
      <c r="E18" s="6" t="s">
        <v>34</v>
      </c>
      <c r="F18" s="9" t="s">
        <v>15</v>
      </c>
      <c r="G18" s="22">
        <f t="shared" si="1"/>
        <v>55533.038658445512</v>
      </c>
      <c r="H18" s="22">
        <f t="shared" si="2"/>
        <v>6223.4130879396707</v>
      </c>
      <c r="I18" s="7">
        <v>8</v>
      </c>
    </row>
    <row r="19" spans="1:9" ht="43.35" customHeight="1" x14ac:dyDescent="0.2">
      <c r="A19" s="27"/>
      <c r="B19" s="10" t="s">
        <v>35</v>
      </c>
      <c r="C19" s="9" t="s">
        <v>41</v>
      </c>
      <c r="D19" s="6" t="s">
        <v>19</v>
      </c>
      <c r="E19" s="6" t="s">
        <v>34</v>
      </c>
      <c r="F19" s="9" t="s">
        <v>42</v>
      </c>
      <c r="G19" s="22">
        <f t="shared" si="1"/>
        <v>55533.038658445512</v>
      </c>
      <c r="H19" s="22">
        <f t="shared" si="2"/>
        <v>6223.4130879396707</v>
      </c>
      <c r="I19" s="7">
        <v>8</v>
      </c>
    </row>
    <row r="20" spans="1:9" ht="43.35" customHeight="1" x14ac:dyDescent="0.2">
      <c r="A20" s="27"/>
      <c r="B20" s="10" t="s">
        <v>35</v>
      </c>
      <c r="C20" s="9" t="s">
        <v>43</v>
      </c>
      <c r="D20" s="6" t="s">
        <v>19</v>
      </c>
      <c r="E20" s="6" t="s">
        <v>34</v>
      </c>
      <c r="F20" s="9" t="s">
        <v>44</v>
      </c>
      <c r="G20" s="22">
        <f t="shared" si="1"/>
        <v>55533.038658445512</v>
      </c>
      <c r="H20" s="22">
        <f t="shared" si="2"/>
        <v>6223.4130879396707</v>
      </c>
      <c r="I20" s="7">
        <v>3</v>
      </c>
    </row>
    <row r="21" spans="1:9" ht="43.35" customHeight="1" x14ac:dyDescent="0.2">
      <c r="A21" s="27"/>
      <c r="B21" s="10" t="s">
        <v>35</v>
      </c>
      <c r="C21" s="9" t="s">
        <v>45</v>
      </c>
      <c r="D21" s="6" t="s">
        <v>19</v>
      </c>
      <c r="E21" s="6" t="s">
        <v>34</v>
      </c>
      <c r="F21" s="9" t="s">
        <v>46</v>
      </c>
      <c r="G21" s="22">
        <f t="shared" si="1"/>
        <v>55533.038658445512</v>
      </c>
      <c r="H21" s="22">
        <f t="shared" si="2"/>
        <v>6223.4130879396707</v>
      </c>
      <c r="I21" s="7">
        <v>2</v>
      </c>
    </row>
    <row r="22" spans="1:9" ht="43.35" customHeight="1" x14ac:dyDescent="0.2">
      <c r="A22" s="27"/>
      <c r="B22" s="10" t="s">
        <v>35</v>
      </c>
      <c r="C22" s="9" t="s">
        <v>29</v>
      </c>
      <c r="D22" s="6" t="s">
        <v>19</v>
      </c>
      <c r="E22" s="6" t="s">
        <v>34</v>
      </c>
      <c r="F22" s="6" t="s">
        <v>30</v>
      </c>
      <c r="G22" s="22">
        <f t="shared" si="1"/>
        <v>55533.038658445512</v>
      </c>
      <c r="H22" s="22">
        <f t="shared" si="2"/>
        <v>6223.4130879396707</v>
      </c>
      <c r="I22" s="7">
        <v>1</v>
      </c>
    </row>
    <row r="23" spans="1:9" ht="19.5" customHeight="1" x14ac:dyDescent="0.2">
      <c r="A23" s="9" t="s">
        <v>47</v>
      </c>
      <c r="B23" s="5" t="s">
        <v>48</v>
      </c>
      <c r="C23" s="9" t="s">
        <v>49</v>
      </c>
      <c r="D23" s="6" t="s">
        <v>19</v>
      </c>
      <c r="E23" s="9" t="s">
        <v>20</v>
      </c>
      <c r="F23" s="9" t="s">
        <v>15</v>
      </c>
      <c r="G23" s="24">
        <f>50988.619948028*1.02</f>
        <v>52008.392346988556</v>
      </c>
      <c r="H23" s="24">
        <f>5033.47591254789*1.02</f>
        <v>5134.1454307988479</v>
      </c>
      <c r="I23" s="7">
        <v>10</v>
      </c>
    </row>
    <row r="24" spans="1:9" ht="19.5" customHeight="1" x14ac:dyDescent="0.2">
      <c r="A24" s="9" t="s">
        <v>47</v>
      </c>
      <c r="B24" s="5" t="s">
        <v>48</v>
      </c>
      <c r="C24" s="9" t="s">
        <v>50</v>
      </c>
      <c r="D24" s="6" t="s">
        <v>19</v>
      </c>
      <c r="E24" s="9" t="s">
        <v>20</v>
      </c>
      <c r="F24" s="9" t="s">
        <v>15</v>
      </c>
      <c r="G24" s="24">
        <f>50988.619948028*1.02</f>
        <v>52008.392346988556</v>
      </c>
      <c r="H24" s="24">
        <f>5033.47591254789*1.02</f>
        <v>5134.1454307988479</v>
      </c>
      <c r="I24" s="7">
        <v>11</v>
      </c>
    </row>
    <row r="25" spans="1:9" ht="18" customHeight="1" x14ac:dyDescent="0.2">
      <c r="A25" s="9" t="s">
        <v>47</v>
      </c>
      <c r="B25" s="5" t="s">
        <v>51</v>
      </c>
      <c r="C25" s="9" t="s">
        <v>49</v>
      </c>
      <c r="D25" s="6" t="s">
        <v>19</v>
      </c>
      <c r="E25" s="9" t="s">
        <v>20</v>
      </c>
      <c r="F25" s="9" t="s">
        <v>15</v>
      </c>
      <c r="G25" s="24">
        <f>45614.1238870501*1.02</f>
        <v>46526.406364791103</v>
      </c>
      <c r="H25" s="24">
        <f>4502.91682735946*1.02</f>
        <v>4592.975163906659</v>
      </c>
      <c r="I25" s="7">
        <v>10</v>
      </c>
    </row>
    <row r="26" spans="1:9" ht="18" customHeight="1" x14ac:dyDescent="0.2">
      <c r="A26" s="9" t="s">
        <v>47</v>
      </c>
      <c r="B26" s="5" t="s">
        <v>51</v>
      </c>
      <c r="C26" s="9" t="s">
        <v>50</v>
      </c>
      <c r="D26" s="6" t="s">
        <v>19</v>
      </c>
      <c r="E26" s="9" t="s">
        <v>20</v>
      </c>
      <c r="F26" s="9" t="s">
        <v>15</v>
      </c>
      <c r="G26" s="24">
        <f>45614.1238870501*1.02</f>
        <v>46526.406364791103</v>
      </c>
      <c r="H26" s="24">
        <f>4502.91682735946*1.02</f>
        <v>4592.975163906659</v>
      </c>
      <c r="I26" s="7">
        <v>33</v>
      </c>
    </row>
    <row r="27" spans="1:9" ht="21" customHeight="1" x14ac:dyDescent="0.2">
      <c r="A27" s="9" t="s">
        <v>52</v>
      </c>
      <c r="B27" s="5" t="s">
        <v>53</v>
      </c>
      <c r="C27" s="6" t="s">
        <v>49</v>
      </c>
      <c r="D27" s="6" t="s">
        <v>19</v>
      </c>
      <c r="E27" s="9" t="s">
        <v>20</v>
      </c>
      <c r="F27" s="6" t="s">
        <v>54</v>
      </c>
      <c r="G27" s="22">
        <f>32163.1986564431*1.02</f>
        <v>32806.462629571964</v>
      </c>
      <c r="H27" s="22">
        <f>2641.85879115474*1.02</f>
        <v>2694.6959669778348</v>
      </c>
      <c r="I27" s="7">
        <v>4</v>
      </c>
    </row>
    <row r="28" spans="1:9" ht="19.5" customHeight="1" x14ac:dyDescent="0.2">
      <c r="A28" s="9" t="s">
        <v>55</v>
      </c>
      <c r="B28" s="5" t="s">
        <v>56</v>
      </c>
      <c r="C28" s="9" t="s">
        <v>49</v>
      </c>
      <c r="D28" s="6" t="s">
        <v>19</v>
      </c>
      <c r="E28" s="9" t="s">
        <v>20</v>
      </c>
      <c r="F28" s="6" t="s">
        <v>57</v>
      </c>
      <c r="G28" s="22">
        <f>26963.6226030622*1.02</f>
        <v>27502.895055123441</v>
      </c>
      <c r="H28" s="22">
        <f>2040.60847385286*1.02</f>
        <v>2081.4206433299173</v>
      </c>
      <c r="I28" s="7">
        <v>11</v>
      </c>
    </row>
    <row r="29" spans="1:9" ht="16.350000000000001" customHeight="1" x14ac:dyDescent="0.2">
      <c r="A29" s="9" t="s">
        <v>55</v>
      </c>
      <c r="B29" s="5" t="s">
        <v>56</v>
      </c>
      <c r="C29" s="9" t="s">
        <v>50</v>
      </c>
      <c r="D29" s="6" t="s">
        <v>19</v>
      </c>
      <c r="E29" s="9" t="s">
        <v>20</v>
      </c>
      <c r="F29" s="6" t="s">
        <v>57</v>
      </c>
      <c r="G29" s="24">
        <f>26963.6226030622*1.02</f>
        <v>27502.895055123441</v>
      </c>
      <c r="H29" s="24">
        <f>2040.60847385286*1.02</f>
        <v>2081.4206433299173</v>
      </c>
      <c r="I29" s="7">
        <v>33</v>
      </c>
    </row>
    <row r="30" spans="1:9" ht="21" customHeight="1" x14ac:dyDescent="0.2">
      <c r="A30" s="18" t="s">
        <v>55</v>
      </c>
      <c r="B30" s="10" t="s">
        <v>58</v>
      </c>
      <c r="C30" s="9" t="s">
        <v>49</v>
      </c>
      <c r="D30" s="6" t="s">
        <v>19</v>
      </c>
      <c r="E30" s="9" t="s">
        <v>20</v>
      </c>
      <c r="F30" s="6" t="s">
        <v>57</v>
      </c>
      <c r="G30" s="24">
        <f>25615.4287943506*1.02</f>
        <v>26127.73737023761</v>
      </c>
      <c r="H30" s="24">
        <f>1938.56261539338*1.02</f>
        <v>1977.3338677012475</v>
      </c>
      <c r="I30" s="7">
        <v>8</v>
      </c>
    </row>
    <row r="31" spans="1:9" ht="17.25" customHeight="1" x14ac:dyDescent="0.2">
      <c r="A31" s="18" t="s">
        <v>55</v>
      </c>
      <c r="B31" s="10" t="s">
        <v>58</v>
      </c>
      <c r="C31" s="9" t="s">
        <v>50</v>
      </c>
      <c r="D31" s="6" t="s">
        <v>19</v>
      </c>
      <c r="E31" s="9" t="s">
        <v>20</v>
      </c>
      <c r="F31" s="6" t="s">
        <v>57</v>
      </c>
      <c r="G31" s="24">
        <f>25615.4287943506*1.02</f>
        <v>26127.73737023761</v>
      </c>
      <c r="H31" s="24">
        <f>1938.56261539338*1.02</f>
        <v>1977.3338677012475</v>
      </c>
      <c r="I31" s="7">
        <v>18</v>
      </c>
    </row>
    <row r="32" spans="1:9" ht="26.25" customHeight="1" x14ac:dyDescent="0.2">
      <c r="A32" s="9" t="s">
        <v>59</v>
      </c>
      <c r="B32" s="5" t="s">
        <v>60</v>
      </c>
      <c r="C32" s="6" t="s">
        <v>61</v>
      </c>
      <c r="D32" s="6" t="s">
        <v>19</v>
      </c>
      <c r="E32" s="9" t="s">
        <v>34</v>
      </c>
      <c r="F32" s="6" t="s">
        <v>57</v>
      </c>
      <c r="G32" s="22">
        <f>29914.7178532173*1.02</f>
        <v>30513.012210281646</v>
      </c>
      <c r="H32" s="22">
        <f>4046.75331832539*1.02</f>
        <v>4127.6883846918981</v>
      </c>
      <c r="I32" s="7">
        <v>2</v>
      </c>
    </row>
    <row r="33" spans="1:9" ht="14.65" customHeight="1" x14ac:dyDescent="0.25">
      <c r="A33" s="19"/>
      <c r="B33" s="20"/>
      <c r="C33" s="20"/>
      <c r="D33" s="20"/>
      <c r="E33" s="20"/>
      <c r="F33" s="20"/>
      <c r="G33" s="25"/>
      <c r="H33" s="28" t="s">
        <v>62</v>
      </c>
      <c r="I33" s="28"/>
    </row>
  </sheetData>
  <mergeCells count="4">
    <mergeCell ref="A1:I1"/>
    <mergeCell ref="A4:A11"/>
    <mergeCell ref="A12:A22"/>
    <mergeCell ref="H33:I33"/>
  </mergeCells>
  <pageMargins left="0.78740157480314965" right="0.78740157480314965" top="0.94488188976377963" bottom="0.94488188976377963" header="0.78740157480314965" footer="0.78740157480314965"/>
  <pageSetup paperSize="9" scale="52" firstPageNumber="0" orientation="landscape" r:id="rId1"/>
  <headerFooter>
    <oddHeader>&amp;C&amp;12&amp;A</oddHeader>
    <oddFooter>&amp;C&amp;12Página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EXTRACTADO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Lara Jiménez</dc:creator>
  <dc:description/>
  <cp:lastModifiedBy>Manuel Lara Jiménez</cp:lastModifiedBy>
  <cp:revision>0</cp:revision>
  <cp:lastPrinted>2024-11-08T11:16:44Z</cp:lastPrinted>
  <dcterms:created xsi:type="dcterms:W3CDTF">2023-11-14T09:24:13Z</dcterms:created>
  <dcterms:modified xsi:type="dcterms:W3CDTF">2025-01-14T14:00:39Z</dcterms:modified>
  <dc:language>es-ES</dc:language>
</cp:coreProperties>
</file>