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4\03_Ene-Mar_2024\"/>
    </mc:Choice>
  </mc:AlternateContent>
  <xr:revisionPtr revIDLastSave="0" documentId="13_ncr:1_{F5B7912F-A6C3-4E5E-AC8B-394169199324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países'!$G$4</definedName>
    <definedName name="_xlchart.v5.1" hidden="1">'Ranking países'!$G$5:$G$34</definedName>
    <definedName name="_xlchart.v5.2" hidden="1">'Ranking países'!$H$4</definedName>
    <definedName name="_xlchart.v5.3" hidden="1">'Ranking países'!$H$5:$H$34</definedName>
    <definedName name="_xlchart.v5.4" hidden="1">'Ranking países'!$A$4</definedName>
    <definedName name="_xlchart.v5.5" hidden="1">'Ranking países'!$A$5:$A$34</definedName>
    <definedName name="_xlchart.v5.6" hidden="1">'Ranking países'!$B$4</definedName>
    <definedName name="_xlchart.v5.7" hidden="1">'Ranking países'!$B$5:$B$34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C31" i="4" l="1"/>
  <c r="D31" i="4"/>
  <c r="E31" i="4"/>
  <c r="F31" i="4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E16" i="8" l="1"/>
  <c r="A9" i="6" l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14" i="4"/>
  <c r="G12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3" i="4" l="1"/>
  <c r="G18" i="4"/>
  <c r="G15" i="4"/>
  <c r="G29" i="4"/>
  <c r="G8" i="4"/>
  <c r="G20" i="4"/>
  <c r="G7" i="4"/>
  <c r="G10" i="4"/>
  <c r="G26" i="4"/>
  <c r="G30" i="4"/>
  <c r="G23" i="4"/>
  <c r="G19" i="4"/>
  <c r="G21" i="4"/>
  <c r="G28" i="4"/>
  <c r="G25" i="4"/>
  <c r="G11" i="4"/>
  <c r="G17" i="4"/>
  <c r="G16" i="4"/>
  <c r="G27" i="4"/>
  <c r="G9" i="4"/>
  <c r="G22" i="4"/>
  <c r="G24" i="4"/>
  <c r="L30" i="8" l="1"/>
  <c r="D30" i="8" l="1"/>
  <c r="K30" i="8"/>
  <c r="N23" i="8" s="1"/>
  <c r="D30" i="6"/>
  <c r="D27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<sst xmlns="http://schemas.openxmlformats.org/spreadsheetml/2006/main" count="294" uniqueCount="198">
  <si>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</si>
  <si>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</si>
  <si>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</si>
  <si>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</si>
  <si>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</si>
  <si>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</si>
  <si>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</si>
  <si>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</si>
  <si>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</si>
  <si>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</si>
  <si>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</si>
  <si>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</si>
  <si>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</si>
  <si>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</si>
  <si>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</si>
  <si>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</si>
  <si>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</si>
  <si>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</si>
  <si>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</si>
  <si>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</si>
  <si>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</si>
  <si>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</si>
  <si>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</si>
  <si>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</si>
  <si>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</si>
  <si>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</si>
  <si>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</si>
  <si>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</si>
  <si>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</si>
  <si>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</si>
  <si>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</si>
  <si>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</si>
  <si>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</si>
  <si>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</si>
  <si>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</si>
  <si>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</si>
  <si>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</si>
  <si>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</si>
  <si>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</si>
  <si>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</si>
  <si>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</si>
  <si>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</si>
  <si>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</si>
  <si>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</si>
  <si>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</si>
  <si>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</si>
  <si>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</si>
  <si>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</si>
  <si>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</si>
  <si>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</si>
  <si>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</si>
  <si>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</si>
  <si>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</si>
  <si>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</si>
  <si>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</si>
  <si>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</si>
  <si>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</si>
  <si>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</si>
  <si>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</si>
  <si>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</si>
  <si>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</si>
  <si>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</si>
  <si>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</si>
  <si>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</si>
  <si>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</si>
  <si>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</si>
  <si>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</si>
  <si>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</si>
  <si>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</si>
  <si>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</si>
  <si>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</si>
  <si>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</si>
  <si>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</si>
  <si>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</si>
  <si>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</si>
  <si>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</si>
  <si>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</si>
  <si>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</si>
  <si>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</si>
  <si>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</si>
  <si>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</si>
  <si>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</si>
  <si>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</si>
  <si>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</si>
  <si>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</si>
  <si>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</si>
  <si>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</si>
  <si>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</si>
  <si>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</si>
  <si>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</si>
  <si>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</si>
  <si>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</si>
  <si>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</si>
  <si>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</si>
  <si>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</si>
  <si>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</si>
  <si>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</si>
  <si>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</si>
  <si>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</si>
  <si>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</si>
  <si>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</si>
  <si>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</si>
  <si>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</si>
  <si>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</si>
  <si>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</si>
  <si>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</si>
  <si>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</si>
  <si>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</si>
  <si>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</si>
  <si>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</si>
  <si>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</si>
  <si>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</si>
  <si>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</si>
  <si>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</si>
  <si>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</si>
  <si>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</si>
  <si>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</si>
  <si>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</si>
  <si>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</si>
  <si>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</si>
  <si>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</si>
  <si>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</si>
  <si>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</si>
  <si>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</si>
  <si>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</si>
  <si>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</si>
  <si>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</si>
  <si>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</si>
  <si>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</si>
  <si>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</si>
  <si>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</si>
  <si>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</si>
  <si>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</si>
  <si>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</si>
  <si>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</si>
  <si>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</si>
  <si>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</si>
  <si>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</si>
  <si>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</si>
  <si>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</si>
  <si>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</si>
  <si>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</si>
  <si>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</si>
  <si>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</si>
  <si>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</si>
  <si>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</si>
  <si>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</si>
  <si>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03075200 -- (DESDE 01.01.2017) PULPO "OCTOPUS SPP.", CONGELADO</t>
  </si>
  <si>
    <t xml:space="preserve"> </t>
  </si>
  <si>
    <t>Turquía</t>
  </si>
  <si>
    <t>Colombia</t>
  </si>
  <si>
    <t>07051100 -- (DESDE 01.01.2000) LECHUGAS REPOLLADAS, FRESCAS O REFRIGERADAS. </t>
  </si>
  <si>
    <t>Sudáfrica</t>
  </si>
  <si>
    <t>Ecuador</t>
  </si>
  <si>
    <t>Bulgaria</t>
  </si>
  <si>
    <t>Chile</t>
  </si>
  <si>
    <t>15180095 -- (DESDE 01.01.93) MEZCLAS Y PREPARACIONES NO ALIMENTICIAS DE GRASAS Y ACEITES ANIMALES O DE GRASAS Y ACEITES ANIMALES Y VEGETALES Y SUS FRACCIONES, NO EXPRESADAS NI COMPRENDIDAS EN OTRAS PARTIDAS. </t>
  </si>
  <si>
    <t>UNION EUROPEA 27</t>
  </si>
  <si>
    <t>Hungría</t>
  </si>
  <si>
    <t>Eslovaquia</t>
  </si>
  <si>
    <t>Egipto</t>
  </si>
  <si>
    <t>Senegal</t>
  </si>
  <si>
    <t>Total Productos</t>
  </si>
  <si>
    <t>10011900 -- (DESDE 01.01.12) TRIGO DURO, EXCEPTO PARA SIEMBRA.</t>
  </si>
  <si>
    <t>07099290 -- (DESDE 01.01.12) ACEITUNAS, FRESCAS O REFRIGERADAS, QUE SE DESTINEN A LA PRODUCCION DE ACEITE. </t>
  </si>
  <si>
    <t>07041010 -- (HASTA 31.12.99) COLIFLORES Y BRECOLES, FRESCOS O REFRIGERADOS, DEL 15 DE ABRIL AL 30 DE NOVIEMBRE. </t>
  </si>
  <si>
    <t>15159099 -- ACEITES CONCRETOS Y SUS FRACCIONES; FLUIDOS, INCLUSO REFINADOS, PERO SIN MODIFICAR QUIMICAMENTE (EXCEPTO EN BRUTO O EN ENVASES INMEDIATOS DE CONTENIDO NETO NO SUPERIOR A 1 KG. O QUE SE DESTINEN A USOS TECNICOS O INDUSTRIALES). </t>
  </si>
  <si>
    <t xml:space="preserve">Saldo 2024 (Miles Euros)  </t>
  </si>
  <si>
    <t>% variación periodo 2024/2023</t>
  </si>
  <si>
    <t>COMERCIO EXTERIOR AGROALIMENTARIO ENE-MAR 2024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</si>
  <si>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5 de junio de 2024. Datos definitivos hasta 2022. 2023 Y 2024 provisionales. </t>
    </r>
  </si>
  <si>
    <t>Enero-Marzo</t>
  </si>
  <si>
    <t>Ene-Mar 2024</t>
  </si>
  <si>
    <t>Valor Exportado Ene-Mar 2024 (Millones Euros)</t>
  </si>
  <si>
    <t>Valor Exportado Ene-Mar 2023 (Millones Euros)</t>
  </si>
  <si>
    <t>%Variación    Ene-Mar 2023 / Ene-Mar 2024</t>
  </si>
  <si>
    <t>Valor Importado Ene-Mar 2024 (Millones Euros)</t>
  </si>
  <si>
    <t>Valor Importado Ene-Mar 2023 (Millones Euros)</t>
  </si>
  <si>
    <t xml:space="preserve"> Capítulos Arancelarios Exportados e Importados Ene-Mar 2024 (Ordenado según valor exportado en 2024)</t>
  </si>
  <si>
    <t>Ene-Mar 2023</t>
  </si>
  <si>
    <t>Valor Exportado Ene-Mar 2024 (Miles  Euros)</t>
  </si>
  <si>
    <t>Valor Exportado Ene-Mar 2023 (Miles  Euros)</t>
  </si>
  <si>
    <t>Cantidad Exportada Ene-Mar 2024 (Toneladas)</t>
  </si>
  <si>
    <t>Cantidad Exportada Ene-Mar 2023 (Toneladas)</t>
  </si>
  <si>
    <t>Principales Productos Agroalimentarios Exportados por Andalucía en Ene-Mar de 2024 en valor</t>
  </si>
  <si>
    <t>Principales Productos Agroalimentarios Exportados por Andalucía en Ene-Mar de 2024 en peso</t>
  </si>
  <si>
    <t>Principales Productos Agroalimentarios Exportados por Andalucía y España. Ene-Mar 2024.</t>
  </si>
  <si>
    <t>Valor Exportado Andalucía Ene-Mar 2024 (Miles  Euros)</t>
  </si>
  <si>
    <t>Valor Exportado España Ene-Mar 2024 (Miles  Euros)</t>
  </si>
  <si>
    <t>Siria</t>
  </si>
  <si>
    <t>Kazajstán</t>
  </si>
  <si>
    <t>08104010 -- FRUTOS DEL VACCINIUM VITIS IDAEA (ARANDANOS ROJOS), FRESCOS. </t>
  </si>
  <si>
    <t>08104030 -- FRUTOS DEL VACCINIUM MYRTILLUS (ARANDANOS O MIRTILOS), FRESCOS. </t>
  </si>
  <si>
    <t>07061000 -- ZANAHORIAS Y NABOS, FRESCOS O REFRIGERADOS. </t>
  </si>
  <si>
    <t>22089069 -- (DESDE 01.01.94) BEBIDAS ESPIRITUOSAS EN RECIPIENTES DE CONTENIDO NO SUPERIOR A 2 LITROS (EXCEPTO AGUARDIENTES Y LICORES). </t>
  </si>
  <si>
    <t>Nota: Datos definitivos hasta 2022. 2023 y 2024 provisionales. Datos a nivel de arancel.</t>
  </si>
  <si>
    <t xml:space="preserve">Nota: Datos definitivos hasta 2022. 2023 y 2024 provisionales. </t>
  </si>
  <si>
    <t>Nota: Datos definitivos hasta 2022. 2023 y 2024 provisionales. Sectores 1 y 2 del ICEX (1 Agroalimentarios y 2 Bebidas).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</si>
</sst>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62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169" fontId="0" fillId="0" borderId="0" xfId="0" applyNumberFormat="1"/>
    <xf numFmtId="0" fontId="0" fillId="0" borderId="0" xfId="0" applyFill="1"/>
    <xf numFmtId="9" fontId="0" fillId="0" borderId="0" xfId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(Ene-Mar 2024).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1422335.2790200005</c:v>
                </c:pt>
                <c:pt idx="1">
                  <c:v>244393.64036000002</c:v>
                </c:pt>
                <c:pt idx="2">
                  <c:v>360623.55975999997</c:v>
                </c:pt>
                <c:pt idx="3">
                  <c:v>282587.41417</c:v>
                </c:pt>
                <c:pt idx="4">
                  <c:v>634102.5801599999</c:v>
                </c:pt>
                <c:pt idx="5">
                  <c:v>95327.430399999983</c:v>
                </c:pt>
                <c:pt idx="6">
                  <c:v>438513.67046999995</c:v>
                </c:pt>
                <c:pt idx="7">
                  <c:v>1044619.92828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Ene-Mar 2024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911521.47252900002</c:v>
                </c:pt>
                <c:pt idx="1">
                  <c:v>138116.61707499999</c:v>
                </c:pt>
                <c:pt idx="2">
                  <c:v>128037.184978</c:v>
                </c:pt>
                <c:pt idx="3">
                  <c:v>88080.396684000007</c:v>
                </c:pt>
                <c:pt idx="4">
                  <c:v>184979.369099</c:v>
                </c:pt>
                <c:pt idx="5">
                  <c:v>15182.625979</c:v>
                </c:pt>
                <c:pt idx="6">
                  <c:v>117208.907572</c:v>
                </c:pt>
                <c:pt idx="7">
                  <c:v>371149.92768600001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(Ene-Mar 2024).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42359.503569999993</c:v>
                </c:pt>
                <c:pt idx="1">
                  <c:v>86396.929269999993</c:v>
                </c:pt>
                <c:pt idx="2">
                  <c:v>30991.17094</c:v>
                </c:pt>
                <c:pt idx="3">
                  <c:v>34190.927650000005</c:v>
                </c:pt>
                <c:pt idx="4">
                  <c:v>69404.030310000016</c:v>
                </c:pt>
                <c:pt idx="5">
                  <c:v>25204.833279999999</c:v>
                </c:pt>
                <c:pt idx="6">
                  <c:v>111211.04118000004</c:v>
                </c:pt>
                <c:pt idx="7">
                  <c:v>154574.99317000003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(Ene-Mar 2024).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18671.637052999999</c:v>
                </c:pt>
                <c:pt idx="1">
                  <c:v>92729.936352000004</c:v>
                </c:pt>
                <c:pt idx="2">
                  <c:v>10489.642476999999</c:v>
                </c:pt>
                <c:pt idx="3">
                  <c:v>22427.867665999998</c:v>
                </c:pt>
                <c:pt idx="4">
                  <c:v>84547.646861999994</c:v>
                </c:pt>
                <c:pt idx="5">
                  <c:v>5884.4208500000004</c:v>
                </c:pt>
                <c:pt idx="6">
                  <c:v>87106.400884999995</c:v>
                </c:pt>
                <c:pt idx="7">
                  <c:v>75863.855635999993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65433</xdr:colOff>
      <xdr:row>0</xdr:row>
      <xdr:rowOff>92351</xdr:rowOff>
    </xdr:from>
    <xdr:to>
      <xdr:col>4</xdr:col>
      <xdr:colOff>73716</xdr:colOff>
      <xdr:row>3</xdr:row>
      <xdr:rowOff>131353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108" y="92351"/>
          <a:ext cx="2694333" cy="60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9525</xdr:rowOff>
    </xdr:from>
    <xdr:to>
      <xdr:col>3</xdr:col>
      <xdr:colOff>349340</xdr:colOff>
      <xdr:row>59</xdr:row>
      <xdr:rowOff>47876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3EB785-2A22-47DD-BF23-998B98F6D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705975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5</xdr:col>
      <xdr:colOff>180975</xdr:colOff>
      <xdr:row>44</xdr:row>
      <xdr:rowOff>0</xdr:rowOff>
    </xdr:from>
    <xdr:to>
      <xdr:col>9</xdr:col>
      <xdr:colOff>260934</xdr:colOff>
      <xdr:row>59</xdr:row>
      <xdr:rowOff>50544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692732A-3D7D-40FF-B578-08DE2C836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2100" y="9696450"/>
          <a:ext cx="3804234" cy="29080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9525</xdr:rowOff>
    </xdr:from>
    <xdr:to>
      <xdr:col>3</xdr:col>
      <xdr:colOff>489560</xdr:colOff>
      <xdr:row>75</xdr:row>
      <xdr:rowOff>121034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0807A48-ACA7-435E-A856-2283A6625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753975"/>
          <a:ext cx="4109060" cy="2969009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60</xdr:row>
      <xdr:rowOff>9525</xdr:rowOff>
    </xdr:from>
    <xdr:to>
      <xdr:col>9</xdr:col>
      <xdr:colOff>408011</xdr:colOff>
      <xdr:row>75</xdr:row>
      <xdr:rowOff>127131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7EDEC0ED-5CD1-4EB9-895A-DC0C07DB7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91150" y="12753975"/>
          <a:ext cx="3932261" cy="297510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11206</xdr:rowOff>
    </xdr:from>
    <xdr:to>
      <xdr:col>5</xdr:col>
      <xdr:colOff>857250</xdr:colOff>
      <xdr:row>59</xdr:row>
      <xdr:rowOff>17700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44F2C73-3A1A-4FAE-93F8-BF17B8F44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564170"/>
          <a:ext cx="7048500" cy="4387994"/>
        </a:xfrm>
        <a:prstGeom prst="rect">
          <a:avLst/>
        </a:prstGeom>
      </xdr:spPr>
    </xdr:pic>
    <xdr:clientData/>
  </xdr:twoCellAnchor>
  <xdr:twoCellAnchor editAs="oneCell">
    <xdr:from>
      <xdr:col>8</xdr:col>
      <xdr:colOff>13606</xdr:colOff>
      <xdr:row>35</xdr:row>
      <xdr:rowOff>190499</xdr:rowOff>
    </xdr:from>
    <xdr:to>
      <xdr:col>13</xdr:col>
      <xdr:colOff>495525</xdr:colOff>
      <xdr:row>59</xdr:row>
      <xdr:rowOff>27214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9F38DD6-4D1E-45D5-A42A-2DECC30C9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78535" y="15552963"/>
          <a:ext cx="7163026" cy="4408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G6" sqref="G6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7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0" t="s">
        <v>23</v>
      </c>
    </row>
    <row r="2" spans="1:11" ht="14.45" customHeight="1" x14ac:dyDescent="0.25">
      <c r="A2" s="128"/>
      <c r="B2" s="16"/>
      <c r="C2" s="16"/>
      <c r="D2" s="16"/>
      <c r="E2" s="71"/>
      <c r="F2" s="71"/>
      <c r="G2" s="135" t="s">
        <v>24</v>
      </c>
      <c r="H2" s="135"/>
      <c r="I2" s="135"/>
      <c r="J2" s="135"/>
      <c r="K2" s="131"/>
    </row>
    <row r="3" spans="1:11" x14ac:dyDescent="0.25">
      <c r="A3" s="128"/>
      <c r="B3" s="16"/>
      <c r="C3" s="16"/>
      <c r="D3" s="16"/>
      <c r="E3" s="72"/>
      <c r="F3" s="71"/>
      <c r="G3" s="135"/>
      <c r="H3" s="135"/>
      <c r="I3" s="135"/>
      <c r="J3" s="135"/>
      <c r="K3" s="131"/>
    </row>
    <row r="4" spans="1:11" x14ac:dyDescent="0.25">
      <c r="A4" s="128"/>
      <c r="B4" s="16"/>
      <c r="C4" s="16"/>
      <c r="D4" s="16"/>
      <c r="E4" s="16"/>
      <c r="F4" s="16"/>
      <c r="G4" s="16"/>
      <c r="H4" s="16"/>
      <c r="I4" s="16"/>
      <c r="J4" s="16"/>
      <c r="K4" s="131"/>
    </row>
    <row r="5" spans="1:11" x14ac:dyDescent="0.25">
      <c r="A5" s="128"/>
      <c r="B5" s="16"/>
      <c r="C5" s="16"/>
      <c r="D5" s="16"/>
      <c r="E5" s="16"/>
      <c r="F5" s="16"/>
      <c r="G5" s="16"/>
      <c r="H5" s="16"/>
      <c r="I5" s="16"/>
      <c r="J5" s="16"/>
      <c r="K5" s="131"/>
    </row>
    <row r="6" spans="1:11" x14ac:dyDescent="0.25">
      <c r="A6" s="128"/>
      <c r="B6" s="16"/>
      <c r="C6" s="16"/>
      <c r="D6" s="16"/>
      <c r="E6" s="16"/>
      <c r="F6" s="16"/>
      <c r="G6" s="16"/>
      <c r="H6" s="16"/>
      <c r="I6" s="16"/>
      <c r="J6" s="16"/>
      <c r="K6" s="131"/>
    </row>
    <row r="7" spans="1:11" x14ac:dyDescent="0.25">
      <c r="A7" s="128"/>
      <c r="B7" s="16"/>
      <c r="C7" s="16"/>
      <c r="D7" s="16"/>
      <c r="E7" s="16"/>
      <c r="F7" s="16"/>
      <c r="G7" s="16"/>
      <c r="H7" s="16"/>
      <c r="I7" s="16"/>
      <c r="J7" s="16"/>
      <c r="K7" s="131"/>
    </row>
    <row r="8" spans="1:11" x14ac:dyDescent="0.25">
      <c r="A8" s="128"/>
      <c r="B8" s="16"/>
      <c r="C8" s="16"/>
      <c r="D8" s="16"/>
      <c r="E8" s="16"/>
      <c r="F8" s="16"/>
      <c r="G8" s="16"/>
      <c r="H8" s="16"/>
      <c r="I8" s="16"/>
      <c r="J8" s="16"/>
      <c r="K8" s="131"/>
    </row>
    <row r="9" spans="1:11" x14ac:dyDescent="0.25">
      <c r="A9" s="128"/>
      <c r="B9" s="16"/>
      <c r="C9" s="16"/>
      <c r="D9" s="16"/>
      <c r="E9" s="16"/>
      <c r="F9" s="16"/>
      <c r="G9" s="16"/>
      <c r="H9" s="16"/>
      <c r="I9" s="16"/>
      <c r="J9" s="16"/>
      <c r="K9" s="131"/>
    </row>
    <row r="10" spans="1:11" ht="18.75" x14ac:dyDescent="0.3">
      <c r="A10" s="128"/>
      <c r="B10" s="16"/>
      <c r="C10" s="133" t="s">
        <v>169</v>
      </c>
      <c r="D10" s="133"/>
      <c r="E10" s="133"/>
      <c r="F10" s="133"/>
      <c r="G10" s="133"/>
      <c r="H10" s="133"/>
      <c r="I10" s="133"/>
      <c r="J10" s="16"/>
      <c r="K10" s="131"/>
    </row>
    <row r="11" spans="1:11" x14ac:dyDescent="0.25">
      <c r="A11" s="128"/>
      <c r="B11" s="16"/>
      <c r="C11" s="16"/>
      <c r="D11" s="16"/>
      <c r="E11" s="16"/>
      <c r="F11" s="16"/>
      <c r="G11" s="16"/>
      <c r="H11" s="16"/>
      <c r="I11" s="16"/>
      <c r="J11" s="16"/>
      <c r="K11" s="131"/>
    </row>
    <row r="12" spans="1:11" x14ac:dyDescent="0.25">
      <c r="A12" s="128"/>
      <c r="B12" s="16"/>
      <c r="C12" s="16"/>
      <c r="D12" s="16"/>
      <c r="E12" s="16"/>
      <c r="F12" s="16"/>
      <c r="G12" s="16"/>
      <c r="H12" s="16"/>
      <c r="I12" s="16"/>
      <c r="J12" s="16"/>
      <c r="K12" s="131"/>
    </row>
    <row r="13" spans="1:11" x14ac:dyDescent="0.25">
      <c r="A13" s="128"/>
      <c r="B13" s="16"/>
      <c r="C13" s="16"/>
      <c r="D13" s="16"/>
      <c r="E13" s="16"/>
      <c r="F13" s="16"/>
      <c r="G13" s="16"/>
      <c r="H13" s="16"/>
      <c r="I13" s="16"/>
      <c r="J13" s="16"/>
      <c r="K13" s="131"/>
    </row>
    <row r="14" spans="1:11" x14ac:dyDescent="0.25">
      <c r="A14" s="128"/>
      <c r="B14" s="16"/>
      <c r="C14" s="16"/>
      <c r="D14" s="16"/>
      <c r="E14" s="16"/>
      <c r="F14" s="16"/>
      <c r="G14" s="16"/>
      <c r="H14" s="16"/>
      <c r="I14" s="16"/>
      <c r="J14" s="16"/>
      <c r="K14" s="131"/>
    </row>
    <row r="15" spans="1:11" x14ac:dyDescent="0.25">
      <c r="A15" s="128"/>
      <c r="B15" s="16"/>
      <c r="C15" s="16"/>
      <c r="D15" s="16"/>
      <c r="E15" s="16"/>
      <c r="F15" s="16"/>
      <c r="G15" s="16"/>
      <c r="H15" s="16"/>
      <c r="I15" s="16"/>
      <c r="J15" s="16"/>
      <c r="K15" s="131"/>
    </row>
    <row r="16" spans="1:11" x14ac:dyDescent="0.25">
      <c r="A16" s="128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1"/>
    </row>
    <row r="17" spans="1:11" x14ac:dyDescent="0.25">
      <c r="A17" s="128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31"/>
    </row>
    <row r="18" spans="1:11" x14ac:dyDescent="0.25">
      <c r="A18" s="128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1"/>
    </row>
    <row r="19" spans="1:11" x14ac:dyDescent="0.25">
      <c r="A19" s="128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1"/>
    </row>
    <row r="20" spans="1:11" x14ac:dyDescent="0.25">
      <c r="A20" s="128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1"/>
    </row>
    <row r="21" spans="1:11" x14ac:dyDescent="0.25">
      <c r="A21" s="128"/>
      <c r="B21" s="16"/>
      <c r="C21" s="16"/>
      <c r="D21" s="16"/>
      <c r="E21" s="16"/>
      <c r="F21" s="16"/>
      <c r="G21" s="16"/>
      <c r="H21" s="16"/>
      <c r="I21" s="16"/>
      <c r="J21" s="16"/>
      <c r="K21" s="131"/>
    </row>
    <row r="22" spans="1:11" x14ac:dyDescent="0.25">
      <c r="A22" s="128"/>
      <c r="B22" s="16"/>
      <c r="C22" s="16"/>
      <c r="D22" s="16"/>
      <c r="E22" s="16"/>
      <c r="F22" s="16"/>
      <c r="G22" s="16"/>
      <c r="H22" s="16"/>
      <c r="I22" s="16"/>
      <c r="J22" s="16"/>
      <c r="K22" s="131"/>
    </row>
    <row r="23" spans="1:11" x14ac:dyDescent="0.25">
      <c r="A23" s="128"/>
      <c r="B23" s="16"/>
      <c r="C23" s="16"/>
      <c r="D23" s="16"/>
      <c r="E23" s="16"/>
      <c r="F23" s="16"/>
      <c r="G23" s="16"/>
      <c r="H23" s="16"/>
      <c r="I23" s="16"/>
      <c r="J23" s="16"/>
      <c r="K23" s="131"/>
    </row>
    <row r="24" spans="1:11" x14ac:dyDescent="0.25">
      <c r="A24" s="128"/>
      <c r="B24" s="16"/>
      <c r="C24" s="16"/>
      <c r="D24" s="16"/>
      <c r="E24" s="16"/>
      <c r="F24" s="16"/>
      <c r="G24" s="16"/>
      <c r="H24" s="16"/>
      <c r="I24" s="16"/>
      <c r="J24" s="16"/>
      <c r="K24" s="131"/>
    </row>
    <row r="25" spans="1:11" ht="15" customHeight="1" x14ac:dyDescent="0.25">
      <c r="A25" s="128"/>
      <c r="B25" s="16"/>
      <c r="C25" s="136" t="s">
        <v>25</v>
      </c>
      <c r="D25" s="136"/>
      <c r="E25" s="136"/>
      <c r="F25" s="136"/>
      <c r="G25" s="136"/>
      <c r="H25" s="136"/>
      <c r="I25" s="136"/>
      <c r="J25" s="16"/>
      <c r="K25" s="131"/>
    </row>
    <row r="26" spans="1:11" x14ac:dyDescent="0.25">
      <c r="A26" s="128"/>
      <c r="B26" s="16"/>
      <c r="C26" s="136"/>
      <c r="D26" s="136"/>
      <c r="E26" s="136"/>
      <c r="F26" s="136"/>
      <c r="G26" s="136"/>
      <c r="H26" s="136"/>
      <c r="I26" s="136"/>
      <c r="J26" s="16"/>
      <c r="K26" s="131"/>
    </row>
    <row r="27" spans="1:11" x14ac:dyDescent="0.25">
      <c r="A27" s="128"/>
      <c r="B27" s="16"/>
      <c r="C27" s="16"/>
      <c r="D27" s="16"/>
      <c r="E27" s="16"/>
      <c r="F27" s="16"/>
      <c r="G27" s="16"/>
      <c r="H27" s="16"/>
      <c r="I27" s="16"/>
      <c r="J27" s="16"/>
      <c r="K27" s="131"/>
    </row>
    <row r="28" spans="1:11" x14ac:dyDescent="0.25">
      <c r="A28" s="128"/>
      <c r="B28" s="16"/>
      <c r="C28" s="16"/>
      <c r="D28" s="16"/>
      <c r="E28" s="16"/>
      <c r="F28" s="16"/>
      <c r="G28" s="16"/>
      <c r="H28" s="16"/>
      <c r="I28" s="16"/>
      <c r="J28" s="16"/>
      <c r="K28" s="131"/>
    </row>
    <row r="29" spans="1:11" ht="15" customHeight="1" x14ac:dyDescent="0.25">
      <c r="A29" s="128"/>
      <c r="B29" s="16"/>
      <c r="C29" s="134" t="s">
        <v>170</v>
      </c>
      <c r="D29" s="134"/>
      <c r="E29" s="134"/>
      <c r="F29" s="134"/>
      <c r="G29" s="134"/>
      <c r="H29" s="134"/>
      <c r="I29" s="16"/>
      <c r="J29" s="16"/>
      <c r="K29" s="131"/>
    </row>
    <row r="30" spans="1:11" x14ac:dyDescent="0.25">
      <c r="A30" s="128"/>
      <c r="B30" s="16"/>
      <c r="C30" s="134"/>
      <c r="D30" s="134"/>
      <c r="E30" s="134"/>
      <c r="F30" s="134"/>
      <c r="G30" s="134"/>
      <c r="H30" s="134"/>
      <c r="I30" s="16"/>
      <c r="J30" s="16"/>
      <c r="K30" s="131"/>
    </row>
    <row r="31" spans="1:11" x14ac:dyDescent="0.25">
      <c r="A31" s="128"/>
      <c r="B31" s="16"/>
      <c r="C31" s="16"/>
      <c r="D31" s="16"/>
      <c r="E31" s="16"/>
      <c r="F31" s="16"/>
      <c r="G31" s="16"/>
      <c r="H31" s="16"/>
      <c r="I31" s="16"/>
      <c r="J31" s="16"/>
      <c r="K31" s="131"/>
    </row>
    <row r="32" spans="1:11" x14ac:dyDescent="0.25">
      <c r="A32" s="129"/>
      <c r="B32" s="17"/>
      <c r="C32" s="17"/>
      <c r="D32" s="17"/>
      <c r="E32" s="17"/>
      <c r="F32" s="17"/>
      <c r="G32" s="17"/>
      <c r="H32" s="17"/>
      <c r="I32" s="17"/>
      <c r="J32" s="17"/>
      <c r="K32" s="132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Normal="100" zoomScaleSheetLayoutView="85" zoomScalePageLayoutView="85" workbookViewId="0">
      <selection activeCell="L23" sqref="L23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37"/>
      <c r="B5" s="139" t="s">
        <v>0</v>
      </c>
      <c r="C5" s="140"/>
      <c r="D5" s="139" t="s">
        <v>0</v>
      </c>
      <c r="E5" s="140"/>
      <c r="F5" s="139" t="s">
        <v>171</v>
      </c>
      <c r="G5" s="140"/>
      <c r="H5" s="139" t="s">
        <v>171</v>
      </c>
      <c r="I5" s="140"/>
      <c r="J5" s="142" t="s">
        <v>1</v>
      </c>
      <c r="K5" s="143"/>
    </row>
    <row r="6" spans="1:13" x14ac:dyDescent="0.25">
      <c r="A6" s="138"/>
      <c r="B6" s="141">
        <v>2022</v>
      </c>
      <c r="C6" s="141"/>
      <c r="D6" s="141">
        <v>2023</v>
      </c>
      <c r="E6" s="141"/>
      <c r="F6" s="141">
        <v>2023</v>
      </c>
      <c r="G6" s="141"/>
      <c r="H6" s="141">
        <v>2024</v>
      </c>
      <c r="I6" s="141"/>
      <c r="J6" s="144"/>
      <c r="K6" s="145"/>
    </row>
    <row r="7" spans="1:13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3928815.2029799973</v>
      </c>
      <c r="C8" s="100">
        <v>2746562.9138440001</v>
      </c>
      <c r="D8" s="5">
        <v>3989095.3988499986</v>
      </c>
      <c r="E8" s="4">
        <v>2539842.5622979999</v>
      </c>
      <c r="F8" s="100">
        <v>1595625.7994300001</v>
      </c>
      <c r="G8" s="100">
        <v>842087.25841400004</v>
      </c>
      <c r="H8" s="5">
        <v>1422335.2790200005</v>
      </c>
      <c r="I8" s="100">
        <v>911521.47252900002</v>
      </c>
      <c r="J8" s="113">
        <v>-10.860348364378641</v>
      </c>
      <c r="K8" s="114">
        <v>8.245489219938257</v>
      </c>
      <c r="L8" s="122"/>
      <c r="M8" s="1"/>
    </row>
    <row r="9" spans="1:13" x14ac:dyDescent="0.25">
      <c r="A9" s="7" t="s">
        <v>8</v>
      </c>
      <c r="B9" s="5">
        <v>935891.92321999965</v>
      </c>
      <c r="C9" s="100">
        <v>681135.10884700005</v>
      </c>
      <c r="D9" s="5">
        <v>898548.14097000007</v>
      </c>
      <c r="E9" s="4">
        <v>468995.488296</v>
      </c>
      <c r="F9" s="100">
        <v>199199.21371999997</v>
      </c>
      <c r="G9" s="100">
        <v>102452.211958</v>
      </c>
      <c r="H9" s="5">
        <v>244393.64036000002</v>
      </c>
      <c r="I9" s="100">
        <v>138116.61707499999</v>
      </c>
      <c r="J9" s="113">
        <v>22.688054734757443</v>
      </c>
      <c r="K9" s="114">
        <v>34.810771222411979</v>
      </c>
      <c r="L9" s="122"/>
      <c r="M9" s="1"/>
    </row>
    <row r="10" spans="1:13" x14ac:dyDescent="0.25">
      <c r="A10" s="7" t="s">
        <v>9</v>
      </c>
      <c r="B10" s="5">
        <v>1266443.3042299992</v>
      </c>
      <c r="C10" s="100">
        <v>694356.39236699999</v>
      </c>
      <c r="D10" s="5">
        <v>1204095.1969699999</v>
      </c>
      <c r="E10" s="4">
        <v>451086.735185</v>
      </c>
      <c r="F10" s="100">
        <v>282200.24384000001</v>
      </c>
      <c r="G10" s="100">
        <v>141746.56754700001</v>
      </c>
      <c r="H10" s="5">
        <v>360623.55975999997</v>
      </c>
      <c r="I10" s="100">
        <v>128037.184978</v>
      </c>
      <c r="J10" s="113">
        <v>27.789953280289826</v>
      </c>
      <c r="K10" s="114">
        <v>-9.6717562945249309</v>
      </c>
      <c r="L10" s="122"/>
      <c r="M10" s="1"/>
    </row>
    <row r="11" spans="1:13" x14ac:dyDescent="0.25">
      <c r="A11" s="7" t="s">
        <v>10</v>
      </c>
      <c r="B11" s="5">
        <v>953927.32602000074</v>
      </c>
      <c r="C11" s="100">
        <v>345694.53497199999</v>
      </c>
      <c r="D11" s="5">
        <v>918176.46219000011</v>
      </c>
      <c r="E11" s="4">
        <v>279293.29224799998</v>
      </c>
      <c r="F11" s="100">
        <v>262297.35194000002</v>
      </c>
      <c r="G11" s="100">
        <v>79921.233143999998</v>
      </c>
      <c r="H11" s="5">
        <v>282587.41417</v>
      </c>
      <c r="I11" s="100">
        <v>88080.396684000007</v>
      </c>
      <c r="J11" s="113">
        <v>7.7355192799053842</v>
      </c>
      <c r="K11" s="114">
        <v>10.209006066384188</v>
      </c>
      <c r="L11" s="122"/>
      <c r="M11" s="1"/>
    </row>
    <row r="12" spans="1:13" x14ac:dyDescent="0.25">
      <c r="A12" s="7" t="s">
        <v>11</v>
      </c>
      <c r="B12" s="5">
        <v>1670755.3000000005</v>
      </c>
      <c r="C12" s="100">
        <v>611349.08357699995</v>
      </c>
      <c r="D12" s="5">
        <v>1605292.7265999995</v>
      </c>
      <c r="E12" s="4">
        <v>557695.45481400006</v>
      </c>
      <c r="F12" s="100">
        <v>556511.80655999994</v>
      </c>
      <c r="G12" s="100">
        <v>169976.81698999999</v>
      </c>
      <c r="H12" s="5">
        <v>634102.5801599999</v>
      </c>
      <c r="I12" s="100">
        <v>184979.369099</v>
      </c>
      <c r="J12" s="113">
        <v>13.942340968400382</v>
      </c>
      <c r="K12" s="114">
        <v>8.8262342916343908</v>
      </c>
      <c r="L12" s="122"/>
      <c r="M12" s="1"/>
    </row>
    <row r="13" spans="1:13" x14ac:dyDescent="0.25">
      <c r="A13" s="7" t="s">
        <v>12</v>
      </c>
      <c r="B13" s="5">
        <v>421848.8744999998</v>
      </c>
      <c r="C13" s="100">
        <v>129384.33500200001</v>
      </c>
      <c r="D13" s="5">
        <v>266510.44422999985</v>
      </c>
      <c r="E13" s="4">
        <v>63276.130989999998</v>
      </c>
      <c r="F13" s="100">
        <v>55519.822779999988</v>
      </c>
      <c r="G13" s="100">
        <v>19838.112670999999</v>
      </c>
      <c r="H13" s="5">
        <v>95327.430399999983</v>
      </c>
      <c r="I13" s="100">
        <v>15182.625979</v>
      </c>
      <c r="J13" s="113">
        <v>71.699810314127959</v>
      </c>
      <c r="K13" s="114">
        <v>-23.467387090736413</v>
      </c>
      <c r="L13" s="122"/>
      <c r="M13" s="1"/>
    </row>
    <row r="14" spans="1:13" x14ac:dyDescent="0.25">
      <c r="A14" s="7" t="s">
        <v>13</v>
      </c>
      <c r="B14" s="5">
        <v>1474084.9553699992</v>
      </c>
      <c r="C14" s="100">
        <v>540643.527734</v>
      </c>
      <c r="D14" s="5">
        <v>1440068.5540999998</v>
      </c>
      <c r="E14" s="4">
        <v>440580.09007799998</v>
      </c>
      <c r="F14" s="100">
        <v>374414.71618000005</v>
      </c>
      <c r="G14" s="100">
        <v>118032.24046</v>
      </c>
      <c r="H14" s="5">
        <v>438513.67046999995</v>
      </c>
      <c r="I14" s="100">
        <v>117208.907572</v>
      </c>
      <c r="J14" s="113">
        <v>17.119774282372038</v>
      </c>
      <c r="K14" s="114">
        <v>-0.69754914825921999</v>
      </c>
      <c r="L14" s="122"/>
      <c r="M14" s="1"/>
    </row>
    <row r="15" spans="1:13" x14ac:dyDescent="0.25">
      <c r="A15" s="7" t="s">
        <v>14</v>
      </c>
      <c r="B15" s="5">
        <v>3496992.9328800002</v>
      </c>
      <c r="C15" s="100">
        <v>1910398.7102109999</v>
      </c>
      <c r="D15" s="5">
        <v>3454001.956199999</v>
      </c>
      <c r="E15" s="4">
        <v>1466019.675149</v>
      </c>
      <c r="F15" s="100">
        <v>790771.59193000034</v>
      </c>
      <c r="G15" s="100">
        <v>389365.02914100001</v>
      </c>
      <c r="H15" s="5">
        <v>1044619.92828</v>
      </c>
      <c r="I15" s="100">
        <v>371149.92768600001</v>
      </c>
      <c r="J15" s="113">
        <v>32.101347461211084</v>
      </c>
      <c r="K15" s="114">
        <v>-4.6781554818072264</v>
      </c>
      <c r="L15" s="122"/>
      <c r="M15" s="1"/>
    </row>
    <row r="16" spans="1:13" ht="15.75" thickBot="1" x14ac:dyDescent="0.3">
      <c r="A16" s="8" t="s">
        <v>15</v>
      </c>
      <c r="B16" s="101">
        <v>14148759.819199996</v>
      </c>
      <c r="C16" s="101">
        <v>7659524.6065539997</v>
      </c>
      <c r="D16" s="101">
        <v>13775788.880109996</v>
      </c>
      <c r="E16" s="101">
        <v>6266789.4290580004</v>
      </c>
      <c r="F16" s="101">
        <v>4116540.5463799993</v>
      </c>
      <c r="G16" s="101">
        <v>1863419.4703249999</v>
      </c>
      <c r="H16" s="101">
        <v>4522503.5026199995</v>
      </c>
      <c r="I16" s="101">
        <v>1954276.5016020001</v>
      </c>
      <c r="J16" s="115">
        <v>9.8617504593024261</v>
      </c>
      <c r="K16" s="116">
        <v>4.8758227937348853</v>
      </c>
      <c r="L16" s="122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197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5" ht="15.75" x14ac:dyDescent="0.25">
      <c r="A37" s="12" t="s">
        <v>19</v>
      </c>
      <c r="B37" s="12"/>
      <c r="C37" s="12"/>
    </row>
    <row r="38" spans="1:15" ht="15.75" x14ac:dyDescent="0.25">
      <c r="A38" s="13"/>
      <c r="B38" s="13"/>
      <c r="C38" s="13"/>
    </row>
    <row r="39" spans="1:15" ht="15.75" x14ac:dyDescent="0.25">
      <c r="A39" s="11" t="s">
        <v>20</v>
      </c>
      <c r="B39" s="11"/>
      <c r="C39" s="11"/>
    </row>
    <row r="40" spans="1:15" ht="15.75" thickBot="1" x14ac:dyDescent="0.3">
      <c r="A40" s="3"/>
      <c r="B40" s="3"/>
      <c r="C40" s="3"/>
    </row>
    <row r="41" spans="1:15" x14ac:dyDescent="0.25">
      <c r="A41" s="137"/>
      <c r="B41" s="139" t="s">
        <v>0</v>
      </c>
      <c r="C41" s="140"/>
      <c r="D41" s="139" t="s">
        <v>0</v>
      </c>
      <c r="E41" s="140"/>
      <c r="F41" s="139" t="s">
        <v>171</v>
      </c>
      <c r="G41" s="140"/>
      <c r="H41" s="139" t="s">
        <v>171</v>
      </c>
      <c r="I41" s="140"/>
      <c r="J41" s="142" t="s">
        <v>1</v>
      </c>
      <c r="K41" s="143"/>
    </row>
    <row r="42" spans="1:15" x14ac:dyDescent="0.25">
      <c r="A42" s="138"/>
      <c r="B42" s="141">
        <v>2022</v>
      </c>
      <c r="C42" s="141"/>
      <c r="D42" s="141">
        <v>2023</v>
      </c>
      <c r="E42" s="141"/>
      <c r="F42" s="141">
        <v>2023</v>
      </c>
      <c r="G42" s="141"/>
      <c r="H42" s="141">
        <v>2024</v>
      </c>
      <c r="I42" s="141"/>
      <c r="J42" s="144"/>
      <c r="K42" s="145"/>
    </row>
    <row r="43" spans="1:15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25">
      <c r="A44" s="7" t="s">
        <v>7</v>
      </c>
      <c r="B44" s="5">
        <v>417250.03679000004</v>
      </c>
      <c r="C44" s="100">
        <v>159992.90934899999</v>
      </c>
      <c r="D44" s="5">
        <v>418928.03596999968</v>
      </c>
      <c r="E44" s="4">
        <v>150442.138633</v>
      </c>
      <c r="F44" s="100">
        <v>50633.211200000005</v>
      </c>
      <c r="G44" s="100">
        <v>12961.150994</v>
      </c>
      <c r="H44" s="5">
        <v>42359.503569999993</v>
      </c>
      <c r="I44" s="100">
        <v>18671.637052999999</v>
      </c>
      <c r="J44" s="113">
        <v>-16.340475814024632</v>
      </c>
      <c r="K44" s="114">
        <v>44.058479541234483</v>
      </c>
      <c r="O44" s="118"/>
    </row>
    <row r="45" spans="1:15" x14ac:dyDescent="0.25">
      <c r="A45" s="7" t="s">
        <v>8</v>
      </c>
      <c r="B45" s="5">
        <v>1179078.7971600015</v>
      </c>
      <c r="C45" s="100">
        <v>1474117.621</v>
      </c>
      <c r="D45" s="5">
        <v>1241531.2384300004</v>
      </c>
      <c r="E45" s="4">
        <v>1561690.242507</v>
      </c>
      <c r="F45" s="100">
        <v>124623.75254999996</v>
      </c>
      <c r="G45" s="100">
        <v>117681.603952</v>
      </c>
      <c r="H45" s="5">
        <v>86396.929269999993</v>
      </c>
      <c r="I45" s="100">
        <v>92729.936352000004</v>
      </c>
      <c r="J45" s="113">
        <v>-30.673786094398885</v>
      </c>
      <c r="K45" s="114">
        <v>-21.202691637494414</v>
      </c>
    </row>
    <row r="46" spans="1:15" x14ac:dyDescent="0.25">
      <c r="A46" s="7" t="s">
        <v>9</v>
      </c>
      <c r="B46" s="5">
        <v>282957.26388999983</v>
      </c>
      <c r="C46" s="100">
        <v>189673.58576799999</v>
      </c>
      <c r="D46" s="5">
        <v>326018.55759999983</v>
      </c>
      <c r="E46" s="4">
        <v>166173.75246700001</v>
      </c>
      <c r="F46" s="100">
        <v>22211.37945</v>
      </c>
      <c r="G46" s="100">
        <v>11647.499041999999</v>
      </c>
      <c r="H46" s="5">
        <v>30991.17094</v>
      </c>
      <c r="I46" s="100">
        <v>10489.642476999999</v>
      </c>
      <c r="J46" s="113">
        <v>39.528348564591283</v>
      </c>
      <c r="K46" s="114">
        <v>-9.940817001356745</v>
      </c>
    </row>
    <row r="47" spans="1:15" x14ac:dyDescent="0.25">
      <c r="A47" s="7" t="s">
        <v>10</v>
      </c>
      <c r="B47" s="5">
        <v>345548.77513999998</v>
      </c>
      <c r="C47" s="100">
        <v>283169.63616499997</v>
      </c>
      <c r="D47" s="5">
        <v>414708.28697999998</v>
      </c>
      <c r="E47" s="4">
        <v>343847.569166</v>
      </c>
      <c r="F47" s="100">
        <v>34037.942950000011</v>
      </c>
      <c r="G47" s="100">
        <v>29282.527141999999</v>
      </c>
      <c r="H47" s="5">
        <v>34190.927650000005</v>
      </c>
      <c r="I47" s="100">
        <v>22427.867665999998</v>
      </c>
      <c r="J47" s="113">
        <v>0.44945342385913356</v>
      </c>
      <c r="K47" s="114">
        <v>-23.40870186087302</v>
      </c>
    </row>
    <row r="48" spans="1:15" x14ac:dyDescent="0.25">
      <c r="A48" s="7" t="s">
        <v>11</v>
      </c>
      <c r="B48" s="5">
        <v>1159395.7144000006</v>
      </c>
      <c r="C48" s="100">
        <v>1804811.597996</v>
      </c>
      <c r="D48" s="5">
        <v>1177049.6585600006</v>
      </c>
      <c r="E48" s="4">
        <v>2187833.1155030001</v>
      </c>
      <c r="F48" s="100">
        <v>79123.400989999995</v>
      </c>
      <c r="G48" s="100">
        <v>92547.087343000007</v>
      </c>
      <c r="H48" s="5">
        <v>69404.030310000016</v>
      </c>
      <c r="I48" s="100">
        <v>84547.646861999994</v>
      </c>
      <c r="J48" s="113">
        <v>-12.283813079809802</v>
      </c>
      <c r="K48" s="114">
        <v>-8.6436436960488159</v>
      </c>
    </row>
    <row r="49" spans="1:11" x14ac:dyDescent="0.25">
      <c r="A49" s="7" t="s">
        <v>12</v>
      </c>
      <c r="B49" s="5">
        <v>323547.46081000019</v>
      </c>
      <c r="C49" s="100">
        <v>106902.15734200001</v>
      </c>
      <c r="D49" s="5">
        <v>331431.85480999999</v>
      </c>
      <c r="E49" s="4">
        <v>80290.888533999998</v>
      </c>
      <c r="F49" s="100">
        <v>31520.34879</v>
      </c>
      <c r="G49" s="100">
        <v>7448.919887</v>
      </c>
      <c r="H49" s="5">
        <v>25204.833279999999</v>
      </c>
      <c r="I49" s="100">
        <v>5884.4208500000004</v>
      </c>
      <c r="J49" s="113">
        <v>-20.036312263155008</v>
      </c>
      <c r="K49" s="114">
        <v>-21.003032127253697</v>
      </c>
    </row>
    <row r="50" spans="1:11" x14ac:dyDescent="0.25">
      <c r="A50" s="7" t="s">
        <v>13</v>
      </c>
      <c r="B50" s="5">
        <v>1304796.9503900004</v>
      </c>
      <c r="C50" s="100">
        <v>987742.58593399997</v>
      </c>
      <c r="D50" s="5">
        <v>1509619.6476199995</v>
      </c>
      <c r="E50" s="4">
        <v>1009497.465016</v>
      </c>
      <c r="F50" s="100">
        <v>128640.53162000002</v>
      </c>
      <c r="G50" s="100">
        <v>102375.474175</v>
      </c>
      <c r="H50" s="5">
        <v>111211.04118000004</v>
      </c>
      <c r="I50" s="100">
        <v>87106.400884999995</v>
      </c>
      <c r="J50" s="113">
        <v>-13.548988192528721</v>
      </c>
      <c r="K50" s="114">
        <v>-14.914776623060266</v>
      </c>
    </row>
    <row r="51" spans="1:11" x14ac:dyDescent="0.25">
      <c r="A51" s="7" t="s">
        <v>14</v>
      </c>
      <c r="B51" s="5">
        <v>1834792.5929799993</v>
      </c>
      <c r="C51" s="100">
        <v>1399649.7868309999</v>
      </c>
      <c r="D51" s="5">
        <v>1953265.6361199976</v>
      </c>
      <c r="E51" s="4">
        <v>1504165.918816</v>
      </c>
      <c r="F51" s="100">
        <v>165084.74966000003</v>
      </c>
      <c r="G51" s="100">
        <v>119131.367077</v>
      </c>
      <c r="H51" s="5">
        <v>154574.99317000003</v>
      </c>
      <c r="I51" s="100">
        <v>75863.855635999993</v>
      </c>
      <c r="J51" s="113">
        <v>-6.3662794483714258</v>
      </c>
      <c r="K51" s="114">
        <v>-36.31915968280147</v>
      </c>
    </row>
    <row r="52" spans="1:11" ht="15.75" thickBot="1" x14ac:dyDescent="0.3">
      <c r="A52" s="8" t="s">
        <v>15</v>
      </c>
      <c r="B52" s="101">
        <v>6847367.5915600061</v>
      </c>
      <c r="C52" s="101">
        <v>6406059.8803850003</v>
      </c>
      <c r="D52" s="101">
        <v>7372552.9160899995</v>
      </c>
      <c r="E52" s="101">
        <v>7003941.0906419996</v>
      </c>
      <c r="F52" s="101">
        <v>635875.31720999978</v>
      </c>
      <c r="G52" s="101">
        <v>493075.62961200002</v>
      </c>
      <c r="H52" s="101">
        <v>554333.42937000003</v>
      </c>
      <c r="I52" s="101">
        <v>397721.40778100002</v>
      </c>
      <c r="J52" s="115">
        <v>-12.823565506171439</v>
      </c>
      <c r="K52" s="116">
        <v>-19.33866046189182</v>
      </c>
    </row>
    <row r="53" spans="1:11" x14ac:dyDescent="0.25">
      <c r="A53" t="s">
        <v>21</v>
      </c>
    </row>
    <row r="54" spans="1:11" x14ac:dyDescent="0.25">
      <c r="A54" s="121" t="s">
        <v>197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topLeftCell="A51" zoomScaleNormal="100" zoomScaleSheetLayoutView="70" zoomScalePageLayoutView="70" workbookViewId="0">
      <selection activeCell="E74" sqref="E74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6.710937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6" t="s">
        <v>125</v>
      </c>
      <c r="B2" s="146"/>
      <c r="C2" s="146"/>
      <c r="D2" s="146"/>
      <c r="E2" s="146"/>
      <c r="F2" s="18"/>
      <c r="G2" s="146" t="s">
        <v>124</v>
      </c>
      <c r="H2" s="146"/>
      <c r="I2" s="146"/>
      <c r="J2" s="146"/>
      <c r="K2" s="146"/>
    </row>
    <row r="3" spans="1:14" ht="21.6" customHeight="1" thickBot="1" x14ac:dyDescent="0.3">
      <c r="A3" s="73" t="s">
        <v>172</v>
      </c>
      <c r="G3" s="73" t="s">
        <v>172</v>
      </c>
    </row>
    <row r="4" spans="1:14" ht="83.25" customHeight="1" x14ac:dyDescent="0.25">
      <c r="A4" s="14" t="s">
        <v>37</v>
      </c>
      <c r="B4" s="67" t="s">
        <v>173</v>
      </c>
      <c r="C4" s="43" t="s">
        <v>174</v>
      </c>
      <c r="D4" s="43" t="s">
        <v>175</v>
      </c>
      <c r="E4" s="44" t="s">
        <v>127</v>
      </c>
      <c r="G4" s="14" t="s">
        <v>37</v>
      </c>
      <c r="H4" s="67" t="s">
        <v>176</v>
      </c>
      <c r="I4" s="43" t="s">
        <v>177</v>
      </c>
      <c r="J4" s="43" t="s">
        <v>175</v>
      </c>
      <c r="K4" s="44" t="s">
        <v>40</v>
      </c>
      <c r="L4" s="118"/>
    </row>
    <row r="5" spans="1:14" x14ac:dyDescent="0.25">
      <c r="A5" s="30" t="s">
        <v>57</v>
      </c>
      <c r="B5" s="75">
        <v>876.15870378</v>
      </c>
      <c r="C5" s="75">
        <v>883.30915723000021</v>
      </c>
      <c r="D5" s="36">
        <f t="shared" ref="D5:D41" si="0">(B5/C5)-1</f>
        <v>-8.0950745177640338E-3</v>
      </c>
      <c r="E5" s="45">
        <f t="shared" ref="E5:E41" si="1">B5/$B$41</f>
        <v>0.19373311779027239</v>
      </c>
      <c r="G5" s="30" t="s">
        <v>79</v>
      </c>
      <c r="H5" s="75">
        <v>285.73331211000004</v>
      </c>
      <c r="I5" s="75">
        <v>278.62792745000002</v>
      </c>
      <c r="J5" s="36">
        <f t="shared" ref="J5:J41" si="2">(H5/I5)-1</f>
        <v>2.5501336944319997E-2</v>
      </c>
      <c r="K5" s="45">
        <f t="shared" ref="K5:K41" si="3">H5/$H$41</f>
        <v>0.16066049344501648</v>
      </c>
      <c r="L5" s="122"/>
      <c r="M5" s="74"/>
      <c r="N5" s="74"/>
    </row>
    <row r="6" spans="1:14" x14ac:dyDescent="0.25">
      <c r="A6" s="30" t="s">
        <v>58</v>
      </c>
      <c r="B6" s="75">
        <v>506.66207682000004</v>
      </c>
      <c r="C6" s="75">
        <v>481.78859899000003</v>
      </c>
      <c r="D6" s="36">
        <f t="shared" si="0"/>
        <v>5.1627369103676601E-2</v>
      </c>
      <c r="E6" s="45">
        <f t="shared" si="1"/>
        <v>0.11203132878205134</v>
      </c>
      <c r="G6" s="30" t="s">
        <v>61</v>
      </c>
      <c r="H6" s="75">
        <v>250.12924109000002</v>
      </c>
      <c r="I6" s="75">
        <v>193.81727274000002</v>
      </c>
      <c r="J6" s="36">
        <f t="shared" si="2"/>
        <v>0.29054153715980102</v>
      </c>
      <c r="K6" s="45">
        <f t="shared" si="3"/>
        <v>0.1406412399093192</v>
      </c>
      <c r="M6" s="120"/>
      <c r="N6" s="74"/>
    </row>
    <row r="7" spans="1:14" x14ac:dyDescent="0.25">
      <c r="A7" s="30" t="s">
        <v>59</v>
      </c>
      <c r="B7" s="75">
        <v>395.83618965999995</v>
      </c>
      <c r="C7" s="75">
        <v>263.85577218000003</v>
      </c>
      <c r="D7" s="36">
        <f t="shared" si="0"/>
        <v>0.50019909130494233</v>
      </c>
      <c r="E7" s="45">
        <f t="shared" si="1"/>
        <v>8.7525900075186694E-2</v>
      </c>
      <c r="G7" s="30" t="s">
        <v>58</v>
      </c>
      <c r="H7" s="75">
        <v>154.84135277999999</v>
      </c>
      <c r="I7" s="75">
        <v>180.45125840999992</v>
      </c>
      <c r="J7" s="36">
        <f t="shared" si="2"/>
        <v>-0.14192145765928743</v>
      </c>
      <c r="K7" s="45">
        <f t="shared" si="3"/>
        <v>8.7063310748141637E-2</v>
      </c>
      <c r="M7" s="74"/>
      <c r="N7" s="74"/>
    </row>
    <row r="8" spans="1:14" x14ac:dyDescent="0.25">
      <c r="A8" s="30" t="s">
        <v>60</v>
      </c>
      <c r="B8" s="75">
        <v>385.24145748000001</v>
      </c>
      <c r="C8" s="75">
        <v>339.60560611</v>
      </c>
      <c r="D8" s="36">
        <f t="shared" si="0"/>
        <v>0.13437896945440397</v>
      </c>
      <c r="E8" s="45">
        <f t="shared" si="1"/>
        <v>8.5183230318521569E-2</v>
      </c>
      <c r="G8" s="30" t="s">
        <v>81</v>
      </c>
      <c r="H8" s="75">
        <v>132.94965385</v>
      </c>
      <c r="I8" s="75">
        <v>158.68151967</v>
      </c>
      <c r="J8" s="36">
        <f t="shared" si="2"/>
        <v>-0.16216044485528591</v>
      </c>
      <c r="K8" s="45">
        <f t="shared" si="3"/>
        <v>7.4754171409535108E-2</v>
      </c>
      <c r="M8" s="74"/>
      <c r="N8" s="74"/>
    </row>
    <row r="9" spans="1:14" x14ac:dyDescent="0.25">
      <c r="A9" s="30" t="s">
        <v>61</v>
      </c>
      <c r="B9" s="75">
        <v>377.94545796999995</v>
      </c>
      <c r="C9" s="75">
        <v>325.95378671000003</v>
      </c>
      <c r="D9" s="36">
        <f t="shared" si="0"/>
        <v>0.15950626555002012</v>
      </c>
      <c r="E9" s="45">
        <f t="shared" si="1"/>
        <v>8.3569964677981265E-2</v>
      </c>
      <c r="G9" s="30" t="s">
        <v>59</v>
      </c>
      <c r="H9" s="75">
        <v>93.105438590000006</v>
      </c>
      <c r="I9" s="75">
        <v>61.901559939999999</v>
      </c>
      <c r="J9" s="36">
        <f t="shared" si="2"/>
        <v>0.50408872862404963</v>
      </c>
      <c r="K9" s="45">
        <f t="shared" si="3"/>
        <v>5.2350793807777976E-2</v>
      </c>
      <c r="M9" s="74"/>
      <c r="N9" s="74"/>
    </row>
    <row r="10" spans="1:14" x14ac:dyDescent="0.25">
      <c r="A10" s="30" t="s">
        <v>62</v>
      </c>
      <c r="B10" s="75">
        <v>372.36752499000005</v>
      </c>
      <c r="C10" s="75">
        <v>391.53490476000002</v>
      </c>
      <c r="D10" s="36">
        <f t="shared" si="0"/>
        <v>-4.8954459837365016E-2</v>
      </c>
      <c r="E10" s="45">
        <f t="shared" si="1"/>
        <v>8.2336591839957257E-2</v>
      </c>
      <c r="G10" s="30" t="s">
        <v>57</v>
      </c>
      <c r="H10" s="75">
        <v>82.791750789999995</v>
      </c>
      <c r="I10" s="75">
        <v>85.5565766</v>
      </c>
      <c r="J10" s="36">
        <f t="shared" si="2"/>
        <v>-3.2315760165653962E-2</v>
      </c>
      <c r="K10" s="45">
        <f t="shared" si="3"/>
        <v>4.6551672385953889E-2</v>
      </c>
      <c r="M10" s="74"/>
      <c r="N10" s="119"/>
    </row>
    <row r="11" spans="1:14" x14ac:dyDescent="0.25">
      <c r="A11" s="30" t="s">
        <v>63</v>
      </c>
      <c r="B11" s="75">
        <v>316.59283742999997</v>
      </c>
      <c r="C11" s="75">
        <v>245.49020618999998</v>
      </c>
      <c r="D11" s="36">
        <f t="shared" si="0"/>
        <v>0.28963530701900697</v>
      </c>
      <c r="E11" s="45">
        <f t="shared" si="1"/>
        <v>7.0003889935428415E-2</v>
      </c>
      <c r="G11" s="30" t="s">
        <v>62</v>
      </c>
      <c r="H11" s="75">
        <v>76.806525080000014</v>
      </c>
      <c r="I11" s="75">
        <v>98.237682660000033</v>
      </c>
      <c r="J11" s="36">
        <f t="shared" si="2"/>
        <v>-0.21815617998821402</v>
      </c>
      <c r="K11" s="45">
        <f t="shared" si="3"/>
        <v>4.3186333886051545E-2</v>
      </c>
      <c r="M11" s="74"/>
      <c r="N11" s="74"/>
    </row>
    <row r="12" spans="1:14" x14ac:dyDescent="0.25">
      <c r="A12" s="30" t="s">
        <v>64</v>
      </c>
      <c r="B12" s="75">
        <v>115.42073547</v>
      </c>
      <c r="C12" s="75">
        <v>129.38541193</v>
      </c>
      <c r="D12" s="36">
        <f t="shared" si="0"/>
        <v>-0.10793084206088988</v>
      </c>
      <c r="E12" s="45">
        <f t="shared" si="1"/>
        <v>2.5521425335134369E-2</v>
      </c>
      <c r="G12" s="30" t="s">
        <v>85</v>
      </c>
      <c r="H12" s="75">
        <v>70.863803000000004</v>
      </c>
      <c r="I12" s="75">
        <v>25.787736210000002</v>
      </c>
      <c r="J12" s="36">
        <f t="shared" si="2"/>
        <v>1.7479652507272174</v>
      </c>
      <c r="K12" s="45">
        <f t="shared" si="3"/>
        <v>3.9844894084269396E-2</v>
      </c>
      <c r="M12" s="74"/>
      <c r="N12" s="74"/>
    </row>
    <row r="13" spans="1:14" x14ac:dyDescent="0.25">
      <c r="A13" s="30" t="s">
        <v>65</v>
      </c>
      <c r="B13" s="75">
        <v>99.417349370000011</v>
      </c>
      <c r="C13" s="75">
        <v>116.45158624999998</v>
      </c>
      <c r="D13" s="36">
        <f t="shared" si="0"/>
        <v>-0.14627741388967097</v>
      </c>
      <c r="E13" s="45">
        <f t="shared" si="1"/>
        <v>2.1982813128260715E-2</v>
      </c>
      <c r="G13" s="30" t="s">
        <v>76</v>
      </c>
      <c r="H13" s="75">
        <v>61.381835600000002</v>
      </c>
      <c r="I13" s="75">
        <v>67.966392849999991</v>
      </c>
      <c r="J13" s="36">
        <f t="shared" si="2"/>
        <v>-9.6879604373472206E-2</v>
      </c>
      <c r="K13" s="45">
        <f t="shared" si="3"/>
        <v>3.4513427654737021E-2</v>
      </c>
      <c r="M13" s="74"/>
      <c r="N13" s="120"/>
    </row>
    <row r="14" spans="1:14" x14ac:dyDescent="0.25">
      <c r="A14" s="30" t="s">
        <v>69</v>
      </c>
      <c r="B14" s="75">
        <v>69.514143439999998</v>
      </c>
      <c r="C14" s="75">
        <v>64.714788430000013</v>
      </c>
      <c r="D14" s="36">
        <f t="shared" si="0"/>
        <v>7.4161642592578403E-2</v>
      </c>
      <c r="E14" s="45">
        <f t="shared" si="1"/>
        <v>1.537072185786671E-2</v>
      </c>
      <c r="G14" s="30" t="s">
        <v>84</v>
      </c>
      <c r="H14" s="75">
        <v>50.116871000000003</v>
      </c>
      <c r="I14" s="75">
        <v>98.15277347</v>
      </c>
      <c r="J14" s="36">
        <f t="shared" si="2"/>
        <v>-0.48939933913005507</v>
      </c>
      <c r="K14" s="45">
        <f t="shared" si="3"/>
        <v>2.8179427751428926E-2</v>
      </c>
      <c r="M14" s="74"/>
      <c r="N14" s="74"/>
    </row>
    <row r="15" spans="1:14" x14ac:dyDescent="0.25">
      <c r="A15" s="30" t="s">
        <v>71</v>
      </c>
      <c r="B15" s="75">
        <v>57.96130285000001</v>
      </c>
      <c r="C15" s="75">
        <v>54.277975199999993</v>
      </c>
      <c r="D15" s="36">
        <f t="shared" si="0"/>
        <v>6.7860446828164278E-2</v>
      </c>
      <c r="E15" s="45">
        <f t="shared" si="1"/>
        <v>1.2816198553836734E-2</v>
      </c>
      <c r="G15" s="30" t="s">
        <v>152</v>
      </c>
      <c r="H15" s="75">
        <v>43.370706720000008</v>
      </c>
      <c r="I15" s="75">
        <v>22.24213069</v>
      </c>
      <c r="J15" s="36">
        <f t="shared" si="2"/>
        <v>0.94993489268091369</v>
      </c>
      <c r="K15" s="45">
        <f t="shared" si="3"/>
        <v>2.4386233062009259E-2</v>
      </c>
      <c r="M15" s="119"/>
      <c r="N15" s="74"/>
    </row>
    <row r="16" spans="1:14" x14ac:dyDescent="0.25">
      <c r="A16" s="30" t="s">
        <v>77</v>
      </c>
      <c r="B16" s="75">
        <v>57.597600820000004</v>
      </c>
      <c r="C16" s="89">
        <v>40.874957980000005</v>
      </c>
      <c r="D16" s="36">
        <f t="shared" si="0"/>
        <v>0.40911706498101696</v>
      </c>
      <c r="E16" s="45">
        <f t="shared" si="1"/>
        <v>1.2735778045640488E-2</v>
      </c>
      <c r="G16" s="30" t="s">
        <v>83</v>
      </c>
      <c r="H16" s="75">
        <v>33.500964530000012</v>
      </c>
      <c r="I16" s="75">
        <v>37.156337520000008</v>
      </c>
      <c r="J16" s="36">
        <f t="shared" si="2"/>
        <v>-9.8378183480339887E-2</v>
      </c>
      <c r="K16" s="45">
        <f t="shared" si="3"/>
        <v>1.8836730840126038E-2</v>
      </c>
      <c r="M16" s="74"/>
      <c r="N16" s="74"/>
    </row>
    <row r="17" spans="1:14" x14ac:dyDescent="0.25">
      <c r="A17" s="30" t="s">
        <v>72</v>
      </c>
      <c r="B17" s="75">
        <v>50.351898929999997</v>
      </c>
      <c r="C17" s="75">
        <v>52.092945340000014</v>
      </c>
      <c r="D17" s="36">
        <f t="shared" si="0"/>
        <v>-3.3421923038456813E-2</v>
      </c>
      <c r="E17" s="45">
        <f t="shared" si="1"/>
        <v>1.1133634037172083E-2</v>
      </c>
      <c r="G17" s="30" t="s">
        <v>82</v>
      </c>
      <c r="H17" s="75">
        <v>31.789082190000002</v>
      </c>
      <c r="I17" s="75">
        <v>36.913067509999998</v>
      </c>
      <c r="J17" s="36">
        <f t="shared" si="2"/>
        <v>-0.13881223278482269</v>
      </c>
      <c r="K17" s="45">
        <f t="shared" si="3"/>
        <v>1.787418342332946E-2</v>
      </c>
      <c r="M17" s="74"/>
      <c r="N17" s="74"/>
    </row>
    <row r="18" spans="1:14" x14ac:dyDescent="0.25">
      <c r="A18" s="30" t="s">
        <v>67</v>
      </c>
      <c r="B18" s="75">
        <v>42.728726350000002</v>
      </c>
      <c r="C18" s="75">
        <v>36.886397630000005</v>
      </c>
      <c r="D18" s="36">
        <f t="shared" si="0"/>
        <v>0.15838707749678393</v>
      </c>
      <c r="E18" s="45">
        <f t="shared" si="1"/>
        <v>9.4480250430422387E-3</v>
      </c>
      <c r="G18" s="30" t="s">
        <v>145</v>
      </c>
      <c r="H18" s="75">
        <v>28.397856109999999</v>
      </c>
      <c r="I18" s="75">
        <v>29.918091389999997</v>
      </c>
      <c r="J18" s="36">
        <f t="shared" si="2"/>
        <v>-5.0813244073053765E-2</v>
      </c>
      <c r="K18" s="45">
        <f t="shared" si="3"/>
        <v>1.596738420774951E-2</v>
      </c>
      <c r="M18" s="74"/>
      <c r="N18" s="74"/>
    </row>
    <row r="19" spans="1:14" x14ac:dyDescent="0.25">
      <c r="A19" s="30" t="s">
        <v>68</v>
      </c>
      <c r="B19" s="75">
        <v>42.511502769999993</v>
      </c>
      <c r="C19" s="75">
        <v>53.245770620000002</v>
      </c>
      <c r="D19" s="36">
        <f t="shared" si="0"/>
        <v>-0.20159850679235058</v>
      </c>
      <c r="E19" s="45">
        <f t="shared" si="1"/>
        <v>9.3999933323151673E-3</v>
      </c>
      <c r="G19" s="30" t="s">
        <v>65</v>
      </c>
      <c r="H19" s="75">
        <v>27.741713280000003</v>
      </c>
      <c r="I19" s="75">
        <v>32.704374059999999</v>
      </c>
      <c r="J19" s="36">
        <f t="shared" si="2"/>
        <v>-0.1517430289567816</v>
      </c>
      <c r="K19" s="45">
        <f t="shared" si="3"/>
        <v>1.5598451967893534E-2</v>
      </c>
      <c r="M19" s="74"/>
      <c r="N19" s="74"/>
    </row>
    <row r="20" spans="1:14" x14ac:dyDescent="0.25">
      <c r="A20" s="30" t="s">
        <v>74</v>
      </c>
      <c r="B20" s="75">
        <v>41.329517900000006</v>
      </c>
      <c r="C20" s="75">
        <v>24.824748220000004</v>
      </c>
      <c r="D20" s="36">
        <f t="shared" si="0"/>
        <v>0.66485144315393185</v>
      </c>
      <c r="E20" s="45">
        <f t="shared" si="1"/>
        <v>9.1386370128971207E-3</v>
      </c>
      <c r="G20" s="30" t="s">
        <v>149</v>
      </c>
      <c r="H20" s="75">
        <v>27.207494359999998</v>
      </c>
      <c r="I20" s="75">
        <v>20.088761759999997</v>
      </c>
      <c r="J20" s="36">
        <f t="shared" si="2"/>
        <v>0.35436393168714653</v>
      </c>
      <c r="K20" s="45">
        <f t="shared" si="3"/>
        <v>1.5298074407219673E-2</v>
      </c>
      <c r="M20" s="74"/>
      <c r="N20" s="74"/>
    </row>
    <row r="21" spans="1:14" x14ac:dyDescent="0.25">
      <c r="A21" s="30" t="s">
        <v>66</v>
      </c>
      <c r="B21" s="75">
        <v>39.825011189999998</v>
      </c>
      <c r="C21" s="75">
        <v>36.322221569999989</v>
      </c>
      <c r="D21" s="36">
        <f t="shared" si="0"/>
        <v>9.643654679132041E-2</v>
      </c>
      <c r="E21" s="45">
        <f t="shared" si="1"/>
        <v>8.8059658034379332E-3</v>
      </c>
      <c r="G21" s="30" t="s">
        <v>68</v>
      </c>
      <c r="H21" s="75">
        <v>26.061375250000001</v>
      </c>
      <c r="I21" s="75">
        <v>21.178432449999999</v>
      </c>
      <c r="J21" s="36">
        <f t="shared" si="2"/>
        <v>0.23056204993113183</v>
      </c>
      <c r="K21" s="45">
        <f t="shared" si="3"/>
        <v>1.4653641105412445E-2</v>
      </c>
      <c r="M21" s="74"/>
      <c r="N21" s="74"/>
    </row>
    <row r="22" spans="1:14" x14ac:dyDescent="0.25">
      <c r="A22" s="30" t="s">
        <v>70</v>
      </c>
      <c r="B22" s="75">
        <v>37.06896849999999</v>
      </c>
      <c r="C22" s="75">
        <v>50.475207060000002</v>
      </c>
      <c r="D22" s="36">
        <f t="shared" si="0"/>
        <v>-0.26560046686017524</v>
      </c>
      <c r="E22" s="45">
        <f t="shared" si="1"/>
        <v>8.1965593787876566E-3</v>
      </c>
      <c r="G22" s="30" t="s">
        <v>160</v>
      </c>
      <c r="H22" s="75">
        <v>24.809707940000006</v>
      </c>
      <c r="I22" s="75">
        <v>6.6605076999999993</v>
      </c>
      <c r="J22" s="36">
        <f t="shared" si="2"/>
        <v>2.7248974188559245</v>
      </c>
      <c r="K22" s="45">
        <f t="shared" si="3"/>
        <v>1.3949860765036242E-2</v>
      </c>
      <c r="M22" s="74"/>
      <c r="N22" s="74"/>
    </row>
    <row r="23" spans="1:14" x14ac:dyDescent="0.25">
      <c r="A23" s="30" t="s">
        <v>139</v>
      </c>
      <c r="B23" s="75">
        <v>36.345625549999994</v>
      </c>
      <c r="C23" s="75">
        <v>19.827380580000021</v>
      </c>
      <c r="D23" s="36">
        <f t="shared" si="0"/>
        <v>0.83310273403749613</v>
      </c>
      <c r="E23" s="45">
        <f t="shared" si="1"/>
        <v>8.0366163406936121E-3</v>
      </c>
      <c r="G23" s="30" t="s">
        <v>63</v>
      </c>
      <c r="H23" s="75">
        <v>20.656023140000002</v>
      </c>
      <c r="I23" s="75">
        <v>28.920052640000002</v>
      </c>
      <c r="J23" s="36">
        <f t="shared" si="2"/>
        <v>-0.28575430352328701</v>
      </c>
      <c r="K23" s="45">
        <f t="shared" si="3"/>
        <v>1.1614350618686351E-2</v>
      </c>
      <c r="M23" s="74"/>
      <c r="N23" s="74"/>
    </row>
    <row r="24" spans="1:14" x14ac:dyDescent="0.25">
      <c r="A24" s="30" t="s">
        <v>79</v>
      </c>
      <c r="B24" s="75">
        <v>33.070436010000009</v>
      </c>
      <c r="C24" s="75">
        <v>36.669625400000008</v>
      </c>
      <c r="D24" s="36">
        <f t="shared" si="0"/>
        <v>-9.8151790500701441E-2</v>
      </c>
      <c r="E24" s="45">
        <f t="shared" si="1"/>
        <v>7.3124179983147545E-3</v>
      </c>
      <c r="G24" s="30" t="s">
        <v>146</v>
      </c>
      <c r="H24" s="75">
        <v>20.44238318</v>
      </c>
      <c r="I24" s="75">
        <v>72.069335760000001</v>
      </c>
      <c r="J24" s="36">
        <f t="shared" si="2"/>
        <v>-0.71635116427219869</v>
      </c>
      <c r="K24" s="45">
        <f t="shared" si="3"/>
        <v>1.1494226363170913E-2</v>
      </c>
      <c r="M24" s="74"/>
      <c r="N24" s="74"/>
    </row>
    <row r="25" spans="1:14" x14ac:dyDescent="0.25">
      <c r="A25" s="30" t="s">
        <v>80</v>
      </c>
      <c r="B25" s="75">
        <v>30.450808850000001</v>
      </c>
      <c r="C25" s="75">
        <v>26.887121169999993</v>
      </c>
      <c r="D25" s="36">
        <f t="shared" si="0"/>
        <v>0.13254255289987249</v>
      </c>
      <c r="E25" s="45">
        <f t="shared" si="1"/>
        <v>6.7331752938077508E-3</v>
      </c>
      <c r="G25" s="30" t="s">
        <v>137</v>
      </c>
      <c r="H25" s="75">
        <v>18.470711390000002</v>
      </c>
      <c r="I25" s="75">
        <v>20.55692565</v>
      </c>
      <c r="J25" s="36">
        <f t="shared" si="2"/>
        <v>-0.10148474025346288</v>
      </c>
      <c r="K25" s="45">
        <f t="shared" si="3"/>
        <v>1.0385606019418098E-2</v>
      </c>
      <c r="M25" s="74"/>
      <c r="N25" s="74"/>
    </row>
    <row r="26" spans="1:14" x14ac:dyDescent="0.25">
      <c r="A26" s="30" t="s">
        <v>78</v>
      </c>
      <c r="B26" s="75">
        <v>28.641874439999999</v>
      </c>
      <c r="C26" s="75">
        <v>28.47206048</v>
      </c>
      <c r="D26" s="36">
        <f t="shared" si="0"/>
        <v>5.9642315005365987E-3</v>
      </c>
      <c r="E26" s="45">
        <f t="shared" si="1"/>
        <v>6.3331901066316565E-3</v>
      </c>
      <c r="G26" s="30" t="s">
        <v>64</v>
      </c>
      <c r="H26" s="75">
        <v>16.947871670000001</v>
      </c>
      <c r="I26" s="75">
        <v>38.668904009999999</v>
      </c>
      <c r="J26" s="36">
        <f t="shared" si="2"/>
        <v>-0.56171833404905436</v>
      </c>
      <c r="K26" s="45">
        <f t="shared" si="3"/>
        <v>9.5293524064033065E-3</v>
      </c>
      <c r="M26" s="74"/>
      <c r="N26" s="74"/>
    </row>
    <row r="27" spans="1:14" x14ac:dyDescent="0.25">
      <c r="A27" s="30" t="s">
        <v>158</v>
      </c>
      <c r="B27" s="75">
        <v>28.494118959999994</v>
      </c>
      <c r="C27" s="75">
        <v>19.000773210000002</v>
      </c>
      <c r="D27" s="36">
        <f t="shared" si="0"/>
        <v>0.49962944376409357</v>
      </c>
      <c r="E27" s="45">
        <f t="shared" si="1"/>
        <v>6.3005189367996359E-3</v>
      </c>
      <c r="G27" s="30" t="s">
        <v>154</v>
      </c>
      <c r="H27" s="75">
        <v>13.389810650000001</v>
      </c>
      <c r="I27" s="75">
        <v>14.48227977</v>
      </c>
      <c r="J27" s="36">
        <f t="shared" si="2"/>
        <v>-7.5434885760392922E-2</v>
      </c>
      <c r="K27" s="45">
        <f t="shared" si="3"/>
        <v>7.5287461944100334E-3</v>
      </c>
      <c r="M27" s="74"/>
      <c r="N27" s="74"/>
    </row>
    <row r="28" spans="1:14" x14ac:dyDescent="0.25">
      <c r="A28" s="30" t="s">
        <v>150</v>
      </c>
      <c r="B28" s="75">
        <v>28.127950569999996</v>
      </c>
      <c r="C28" s="75">
        <v>12.6334716</v>
      </c>
      <c r="D28" s="36">
        <f t="shared" si="0"/>
        <v>1.2264624847852583</v>
      </c>
      <c r="E28" s="45">
        <f t="shared" si="1"/>
        <v>6.2195530757919292E-3</v>
      </c>
      <c r="G28" s="30" t="s">
        <v>66</v>
      </c>
      <c r="H28" s="75">
        <v>11.107545379999999</v>
      </c>
      <c r="I28" s="75">
        <v>12.541817380000001</v>
      </c>
      <c r="J28" s="36">
        <f t="shared" si="2"/>
        <v>-0.1143591838840825</v>
      </c>
      <c r="K28" s="45">
        <f t="shared" si="3"/>
        <v>6.2454871241149137E-3</v>
      </c>
      <c r="M28" s="74"/>
      <c r="N28" s="74"/>
    </row>
    <row r="29" spans="1:14" x14ac:dyDescent="0.25">
      <c r="A29" s="30" t="s">
        <v>73</v>
      </c>
      <c r="B29" s="75">
        <v>26.009484570000001</v>
      </c>
      <c r="C29" s="75">
        <v>18.763091809999999</v>
      </c>
      <c r="D29" s="36">
        <f t="shared" si="0"/>
        <v>0.38620462093235375</v>
      </c>
      <c r="E29" s="45">
        <f t="shared" si="1"/>
        <v>5.751125356770216E-3</v>
      </c>
      <c r="G29" s="30" t="s">
        <v>153</v>
      </c>
      <c r="H29" s="75">
        <v>11.017096009999999</v>
      </c>
      <c r="I29" s="75">
        <v>9.9424776299999991</v>
      </c>
      <c r="J29" s="36">
        <f t="shared" si="2"/>
        <v>0.10808356025438703</v>
      </c>
      <c r="K29" s="45">
        <f t="shared" si="3"/>
        <v>6.1946297693714928E-3</v>
      </c>
      <c r="M29" s="74"/>
      <c r="N29" s="74"/>
    </row>
    <row r="30" spans="1:14" x14ac:dyDescent="0.25">
      <c r="A30" s="30" t="s">
        <v>75</v>
      </c>
      <c r="B30" s="75">
        <v>25.073978759999999</v>
      </c>
      <c r="C30" s="75">
        <v>17.081220070000001</v>
      </c>
      <c r="D30" s="36">
        <f t="shared" si="0"/>
        <v>0.46792668540333371</v>
      </c>
      <c r="E30" s="45">
        <f t="shared" si="1"/>
        <v>5.5442696164799011E-3</v>
      </c>
      <c r="G30" s="30" t="s">
        <v>155</v>
      </c>
      <c r="H30" s="75">
        <v>10.995715279999999</v>
      </c>
      <c r="I30" s="75">
        <v>6.7420710899999996</v>
      </c>
      <c r="J30" s="36">
        <f t="shared" si="2"/>
        <v>0.63091061088173706</v>
      </c>
      <c r="K30" s="45">
        <f t="shared" si="3"/>
        <v>6.1826079347220824E-3</v>
      </c>
      <c r="M30" s="74"/>
      <c r="N30" s="74"/>
    </row>
    <row r="31" spans="1:14" x14ac:dyDescent="0.25">
      <c r="A31" s="30" t="s">
        <v>140</v>
      </c>
      <c r="B31" s="75">
        <v>23.906151340000005</v>
      </c>
      <c r="C31" s="75">
        <v>23.23955299</v>
      </c>
      <c r="D31" s="36">
        <f t="shared" si="0"/>
        <v>2.8683785367422665E-2</v>
      </c>
      <c r="E31" s="45">
        <f t="shared" si="1"/>
        <v>5.2860437423985565E-3</v>
      </c>
      <c r="G31" s="30" t="s">
        <v>189</v>
      </c>
      <c r="H31" s="75">
        <v>10.990779399999999</v>
      </c>
      <c r="I31" s="75">
        <v>6.4062656900000006</v>
      </c>
      <c r="J31" s="36">
        <f t="shared" si="2"/>
        <v>0.7156296556910362</v>
      </c>
      <c r="K31" s="45">
        <f t="shared" si="3"/>
        <v>6.1798326163298046E-3</v>
      </c>
      <c r="M31" s="74"/>
      <c r="N31" s="74"/>
    </row>
    <row r="32" spans="1:14" x14ac:dyDescent="0.25">
      <c r="A32" s="30" t="s">
        <v>85</v>
      </c>
      <c r="B32" s="75">
        <v>23.560476379999997</v>
      </c>
      <c r="C32" s="75">
        <v>0.7931068</v>
      </c>
      <c r="D32" s="36">
        <f t="shared" si="0"/>
        <v>28.70656206705074</v>
      </c>
      <c r="E32" s="45">
        <f t="shared" si="1"/>
        <v>5.2096093162450445E-3</v>
      </c>
      <c r="G32" s="30" t="s">
        <v>161</v>
      </c>
      <c r="H32" s="75">
        <v>10.58372468</v>
      </c>
      <c r="I32" s="75">
        <v>10.4081995</v>
      </c>
      <c r="J32" s="36">
        <f t="shared" si="2"/>
        <v>1.6864125250481532E-2</v>
      </c>
      <c r="K32" s="45">
        <f t="shared" si="3"/>
        <v>5.9509562151450991E-3</v>
      </c>
      <c r="M32" s="74"/>
      <c r="N32" s="74"/>
    </row>
    <row r="33" spans="1:19" x14ac:dyDescent="0.25">
      <c r="A33" s="30" t="s">
        <v>159</v>
      </c>
      <c r="B33" s="75">
        <v>20.534745129999994</v>
      </c>
      <c r="C33" s="75">
        <v>19.574799490000004</v>
      </c>
      <c r="D33" s="36">
        <f t="shared" si="0"/>
        <v>4.903987090597739E-2</v>
      </c>
      <c r="E33" s="45">
        <f t="shared" si="1"/>
        <v>4.5405703098082067E-3</v>
      </c>
      <c r="G33" s="30" t="s">
        <v>150</v>
      </c>
      <c r="H33" s="75">
        <v>9.9472191999999993</v>
      </c>
      <c r="I33" s="75">
        <v>16.98804324</v>
      </c>
      <c r="J33" s="36">
        <f t="shared" si="2"/>
        <v>-0.41445762413776388</v>
      </c>
      <c r="K33" s="45">
        <f t="shared" si="3"/>
        <v>5.5930655521975146E-3</v>
      </c>
      <c r="M33" s="74"/>
      <c r="N33" s="74"/>
    </row>
    <row r="34" spans="1:19" ht="15.75" thickBot="1" x14ac:dyDescent="0.3">
      <c r="A34" s="46" t="s">
        <v>76</v>
      </c>
      <c r="B34" s="76">
        <v>20.368067509999999</v>
      </c>
      <c r="C34" s="76">
        <v>17.213459610000001</v>
      </c>
      <c r="D34" s="47">
        <f t="shared" si="0"/>
        <v>0.18326402544711917</v>
      </c>
      <c r="E34" s="48">
        <f t="shared" si="1"/>
        <v>4.5037151432166418E-3</v>
      </c>
      <c r="G34" s="46" t="s">
        <v>190</v>
      </c>
      <c r="H34" s="76">
        <v>9.5060666000000005</v>
      </c>
      <c r="I34" s="76"/>
      <c r="J34" s="47" t="e">
        <f t="shared" si="2"/>
        <v>#DIV/0!</v>
      </c>
      <c r="K34" s="48">
        <f t="shared" si="3"/>
        <v>5.3450167899542567E-3</v>
      </c>
      <c r="M34" s="74"/>
      <c r="N34" s="74"/>
    </row>
    <row r="35" spans="1:19" x14ac:dyDescent="0.25">
      <c r="A35" s="49" t="s">
        <v>128</v>
      </c>
      <c r="B35" s="77">
        <v>3629.21541819</v>
      </c>
      <c r="C35" s="77">
        <v>3426.5470908299999</v>
      </c>
      <c r="D35" s="50">
        <f t="shared" si="0"/>
        <v>5.9146517467211668E-2</v>
      </c>
      <c r="E35" s="51">
        <f t="shared" si="1"/>
        <v>0.80247929406522389</v>
      </c>
      <c r="G35" s="49" t="s">
        <v>128</v>
      </c>
      <c r="H35" s="77">
        <v>965.91681454999991</v>
      </c>
      <c r="I35" s="77">
        <v>1078.4104296099999</v>
      </c>
      <c r="J35" s="50">
        <f t="shared" si="2"/>
        <v>-0.10431428700173329</v>
      </c>
      <c r="K35" s="51">
        <f t="shared" si="3"/>
        <v>0.54311018518099607</v>
      </c>
      <c r="M35" s="74"/>
      <c r="N35" s="74"/>
    </row>
    <row r="36" spans="1:19" x14ac:dyDescent="0.25">
      <c r="A36" s="41" t="s">
        <v>157</v>
      </c>
      <c r="B36" s="78">
        <v>3098.4376177400009</v>
      </c>
      <c r="C36" s="78">
        <v>2946.6889240800001</v>
      </c>
      <c r="D36" s="52">
        <f t="shared" si="0"/>
        <v>5.1498036463885954E-2</v>
      </c>
      <c r="E36" s="53">
        <f t="shared" si="1"/>
        <v>0.68511558165626574</v>
      </c>
      <c r="G36" s="41" t="s">
        <v>157</v>
      </c>
      <c r="H36" s="78">
        <v>798.66404256999988</v>
      </c>
      <c r="I36" s="78">
        <v>861.38260834999994</v>
      </c>
      <c r="J36" s="52">
        <f t="shared" si="2"/>
        <v>-7.2811506956402372E-2</v>
      </c>
      <c r="K36" s="53">
        <f t="shared" si="3"/>
        <v>0.44906825259033961</v>
      </c>
      <c r="M36" s="74"/>
      <c r="N36" s="74"/>
      <c r="S36" t="s">
        <v>148</v>
      </c>
    </row>
    <row r="37" spans="1:19" x14ac:dyDescent="0.25">
      <c r="A37" s="32" t="s">
        <v>130</v>
      </c>
      <c r="B37" s="78">
        <v>503.35366212999998</v>
      </c>
      <c r="C37" s="78">
        <v>374.55442925</v>
      </c>
      <c r="D37" s="52">
        <f t="shared" si="0"/>
        <v>0.34387320726097115</v>
      </c>
      <c r="E37" s="53">
        <f t="shared" si="1"/>
        <v>0.11129978381186316</v>
      </c>
      <c r="G37" s="32" t="s">
        <v>129</v>
      </c>
      <c r="H37" s="78">
        <v>482.87073690000011</v>
      </c>
      <c r="I37" s="78">
        <v>396.06306412999999</v>
      </c>
      <c r="J37" s="52">
        <f t="shared" si="2"/>
        <v>0.21917639040813763</v>
      </c>
      <c r="K37" s="53">
        <f t="shared" si="3"/>
        <v>0.27150579779317818</v>
      </c>
      <c r="M37" s="74"/>
      <c r="N37" s="74"/>
    </row>
    <row r="38" spans="1:19" x14ac:dyDescent="0.25">
      <c r="A38" s="32" t="s">
        <v>131</v>
      </c>
      <c r="B38" s="78">
        <v>265.40951124000009</v>
      </c>
      <c r="C38" s="78">
        <v>220.44442652000004</v>
      </c>
      <c r="D38" s="52">
        <f t="shared" si="0"/>
        <v>0.20397469525463618</v>
      </c>
      <c r="E38" s="53">
        <f t="shared" si="1"/>
        <v>5.8686413639313192E-2</v>
      </c>
      <c r="G38" s="32" t="s">
        <v>130</v>
      </c>
      <c r="H38" s="78">
        <v>227.16468052000002</v>
      </c>
      <c r="I38" s="78">
        <v>255.35881833999997</v>
      </c>
      <c r="J38" s="52">
        <f t="shared" si="2"/>
        <v>-0.11040988520890083</v>
      </c>
      <c r="K38" s="53">
        <f t="shared" si="3"/>
        <v>0.12772885806038797</v>
      </c>
      <c r="M38" s="74"/>
      <c r="N38" s="74"/>
    </row>
    <row r="39" spans="1:19" x14ac:dyDescent="0.25">
      <c r="A39" s="32" t="s">
        <v>129</v>
      </c>
      <c r="B39" s="78">
        <v>73.119627400000013</v>
      </c>
      <c r="C39" s="78">
        <v>62.930852770000001</v>
      </c>
      <c r="D39" s="52">
        <f t="shared" si="0"/>
        <v>0.16190428353542252</v>
      </c>
      <c r="E39" s="53">
        <f t="shared" si="1"/>
        <v>1.6167953735721812E-2</v>
      </c>
      <c r="G39" s="32" t="s">
        <v>131</v>
      </c>
      <c r="H39" s="78">
        <v>99.067495489999999</v>
      </c>
      <c r="I39" s="78">
        <v>159.32145463000001</v>
      </c>
      <c r="J39" s="52">
        <f t="shared" si="2"/>
        <v>-0.37819111857803911</v>
      </c>
      <c r="K39" s="53">
        <f t="shared" si="3"/>
        <v>5.5703105081629407E-2</v>
      </c>
      <c r="M39" s="74"/>
      <c r="N39" s="74"/>
    </row>
    <row r="40" spans="1:19" ht="15.75" thickBot="1" x14ac:dyDescent="0.3">
      <c r="A40" s="54" t="s">
        <v>132</v>
      </c>
      <c r="B40" s="79">
        <v>45.791951979999993</v>
      </c>
      <c r="C40" s="79">
        <v>27.570589730000002</v>
      </c>
      <c r="D40" s="55">
        <f t="shared" si="0"/>
        <v>0.66089853095064677</v>
      </c>
      <c r="E40" s="56">
        <f t="shared" si="1"/>
        <v>1.0125354674346092E-2</v>
      </c>
      <c r="G40" s="54" t="s">
        <v>132</v>
      </c>
      <c r="H40" s="79">
        <v>3.3755787199999996</v>
      </c>
      <c r="I40" s="79">
        <v>4.14752689</v>
      </c>
      <c r="J40" s="55">
        <f t="shared" si="2"/>
        <v>-0.18612252324661849</v>
      </c>
      <c r="K40" s="56">
        <f t="shared" si="3"/>
        <v>1.8980011074414623E-3</v>
      </c>
      <c r="M40" s="74"/>
      <c r="N40" s="74"/>
    </row>
    <row r="41" spans="1:19" ht="19.5" thickBot="1" x14ac:dyDescent="0.35">
      <c r="A41" s="80" t="s">
        <v>39</v>
      </c>
      <c r="B41" s="81">
        <v>4522.5035026200003</v>
      </c>
      <c r="C41" s="81">
        <v>4116.5405463799998</v>
      </c>
      <c r="D41" s="82">
        <f t="shared" si="0"/>
        <v>9.861750459302443E-2</v>
      </c>
      <c r="E41" s="83">
        <f t="shared" si="1"/>
        <v>1</v>
      </c>
      <c r="F41" s="84"/>
      <c r="G41" s="80" t="s">
        <v>39</v>
      </c>
      <c r="H41" s="81">
        <v>1778.49143858</v>
      </c>
      <c r="I41" s="81">
        <v>1893.3012936</v>
      </c>
      <c r="J41" s="82">
        <f t="shared" si="2"/>
        <v>-6.064003410767016E-2</v>
      </c>
      <c r="K41" s="83">
        <f t="shared" si="3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118" t="s">
        <v>196</v>
      </c>
      <c r="G43" s="118" t="s">
        <v>196</v>
      </c>
    </row>
    <row r="45" spans="1:19" x14ac:dyDescent="0.25">
      <c r="K45" s="122"/>
    </row>
    <row r="64" spans="1:10" x14ac:dyDescent="0.25">
      <c r="A64" t="s">
        <v>42</v>
      </c>
      <c r="B64" s="1"/>
      <c r="C64" s="1">
        <f>C41-C5-C6-C7-C8-C9-C10-C11-C12-C13-C14</f>
        <v>874.45072759999971</v>
      </c>
      <c r="D64" s="1"/>
      <c r="G64" t="s">
        <v>42</v>
      </c>
      <c r="H64" s="1"/>
      <c r="I64" s="1">
        <f>I41-I5-I6-I7-I8-I9-I10-I11-I12-I13-I14</f>
        <v>644.12059360000035</v>
      </c>
      <c r="J64" s="1"/>
    </row>
  </sheetData>
  <sortState ref="A4:L41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6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topLeftCell="A16" zoomScaleNormal="100" zoomScaleSheetLayoutView="100" zoomScalePageLayoutView="85" workbookViewId="0">
      <selection activeCell="A34" sqref="A34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51</v>
      </c>
    </row>
    <row r="3" spans="1:10" ht="15.75" x14ac:dyDescent="0.25">
      <c r="A3" s="11" t="s">
        <v>178</v>
      </c>
    </row>
    <row r="4" spans="1:10" ht="15.75" thickBot="1" x14ac:dyDescent="0.3"/>
    <row r="5" spans="1:10" x14ac:dyDescent="0.25">
      <c r="A5" s="151" t="s">
        <v>43</v>
      </c>
      <c r="B5" s="149" t="s">
        <v>44</v>
      </c>
      <c r="C5" s="148" t="s">
        <v>45</v>
      </c>
      <c r="D5" s="148"/>
      <c r="E5" s="148" t="s">
        <v>46</v>
      </c>
      <c r="F5" s="148"/>
      <c r="G5" s="143" t="s">
        <v>167</v>
      </c>
    </row>
    <row r="6" spans="1:10" x14ac:dyDescent="0.25">
      <c r="A6" s="152"/>
      <c r="B6" s="150"/>
      <c r="C6" s="85" t="s">
        <v>179</v>
      </c>
      <c r="D6" s="85" t="s">
        <v>172</v>
      </c>
      <c r="E6" s="85" t="s">
        <v>179</v>
      </c>
      <c r="F6" s="85" t="s">
        <v>172</v>
      </c>
      <c r="G6" s="145"/>
    </row>
    <row r="7" spans="1:10" x14ac:dyDescent="0.25">
      <c r="A7" s="88">
        <v>7</v>
      </c>
      <c r="B7" s="100" t="s">
        <v>92</v>
      </c>
      <c r="C7" s="100">
        <v>1721396.2962299997</v>
      </c>
      <c r="D7" s="100">
        <v>1557425.9735100009</v>
      </c>
      <c r="E7" s="100">
        <v>121487.04906</v>
      </c>
      <c r="F7" s="100">
        <v>134067.6943</v>
      </c>
      <c r="G7" s="22">
        <f t="shared" ref="G7:G30" si="0">D7-F7</f>
        <v>1423358.2792100008</v>
      </c>
      <c r="H7" s="1"/>
      <c r="I7" s="123"/>
      <c r="J7" s="124"/>
    </row>
    <row r="8" spans="1:10" x14ac:dyDescent="0.25">
      <c r="A8" s="88">
        <v>15</v>
      </c>
      <c r="B8" s="100" t="s">
        <v>100</v>
      </c>
      <c r="C8" s="100">
        <v>804155.66455999995</v>
      </c>
      <c r="D8" s="100">
        <v>1318119.98465</v>
      </c>
      <c r="E8" s="100">
        <v>567251.42809000006</v>
      </c>
      <c r="F8" s="100">
        <v>656859.78402000002</v>
      </c>
      <c r="G8" s="22">
        <f t="shared" si="0"/>
        <v>661260.20062999998</v>
      </c>
      <c r="H8" s="1"/>
      <c r="I8" s="123"/>
      <c r="J8" s="1"/>
    </row>
    <row r="9" spans="1:10" x14ac:dyDescent="0.25">
      <c r="A9" s="88">
        <v>8</v>
      </c>
      <c r="B9" s="100" t="s">
        <v>93</v>
      </c>
      <c r="C9" s="100">
        <v>825662.03313000011</v>
      </c>
      <c r="D9" s="100">
        <v>871306.40676000004</v>
      </c>
      <c r="E9" s="100">
        <v>226516.30163999999</v>
      </c>
      <c r="F9" s="100">
        <v>228604.12133999998</v>
      </c>
      <c r="G9" s="22">
        <f t="shared" si="0"/>
        <v>642702.28542000009</v>
      </c>
      <c r="H9" s="1"/>
      <c r="I9" s="123"/>
      <c r="J9" s="1"/>
    </row>
    <row r="10" spans="1:10" x14ac:dyDescent="0.25">
      <c r="A10" s="88">
        <v>20</v>
      </c>
      <c r="B10" s="100" t="s">
        <v>105</v>
      </c>
      <c r="C10" s="100">
        <v>158082.59133000002</v>
      </c>
      <c r="D10" s="100">
        <v>194543.99226</v>
      </c>
      <c r="E10" s="100">
        <v>28845.423300000002</v>
      </c>
      <c r="F10" s="100">
        <v>39614.636340000005</v>
      </c>
      <c r="G10" s="22">
        <f t="shared" si="0"/>
        <v>154929.35592</v>
      </c>
      <c r="H10" s="1"/>
      <c r="I10" s="123"/>
      <c r="J10" s="1"/>
    </row>
    <row r="11" spans="1:10" x14ac:dyDescent="0.25">
      <c r="A11" s="88">
        <v>2</v>
      </c>
      <c r="B11" s="100" t="s">
        <v>87</v>
      </c>
      <c r="C11" s="100">
        <v>121499.48204000002</v>
      </c>
      <c r="D11" s="100">
        <v>120093.72672000004</v>
      </c>
      <c r="E11" s="100">
        <v>26463.165099999998</v>
      </c>
      <c r="F11" s="100">
        <v>33002.563050000004</v>
      </c>
      <c r="G11" s="22">
        <f t="shared" si="0"/>
        <v>87091.163670000038</v>
      </c>
      <c r="H11" s="1"/>
      <c r="I11" s="123"/>
      <c r="J11" s="1"/>
    </row>
    <row r="12" spans="1:10" x14ac:dyDescent="0.25">
      <c r="A12" s="88">
        <v>22</v>
      </c>
      <c r="B12" s="100" t="s">
        <v>107</v>
      </c>
      <c r="C12" s="100">
        <v>70364.991900000008</v>
      </c>
      <c r="D12" s="100">
        <v>86835.786229999998</v>
      </c>
      <c r="E12" s="100">
        <v>41346.8465</v>
      </c>
      <c r="F12" s="100">
        <v>38454.144279999993</v>
      </c>
      <c r="G12" s="22">
        <f t="shared" si="0"/>
        <v>48381.641950000005</v>
      </c>
      <c r="H12" s="1"/>
      <c r="I12" s="123"/>
      <c r="J12" s="1"/>
    </row>
    <row r="13" spans="1:10" x14ac:dyDescent="0.25">
      <c r="A13" s="88">
        <v>3</v>
      </c>
      <c r="B13" s="100" t="s">
        <v>88</v>
      </c>
      <c r="C13" s="100">
        <v>84879.998529999997</v>
      </c>
      <c r="D13" s="100">
        <v>84569.760679999992</v>
      </c>
      <c r="E13" s="100">
        <v>243397.97229000001</v>
      </c>
      <c r="F13" s="100">
        <v>204880.50560999996</v>
      </c>
      <c r="G13" s="22">
        <f t="shared" si="0"/>
        <v>-120310.74492999997</v>
      </c>
      <c r="H13" s="1"/>
      <c r="I13" s="123"/>
      <c r="J13" s="1"/>
    </row>
    <row r="14" spans="1:10" x14ac:dyDescent="0.25">
      <c r="A14" s="88">
        <v>6</v>
      </c>
      <c r="B14" s="100" t="s">
        <v>91</v>
      </c>
      <c r="C14" s="100">
        <v>52465.78231000001</v>
      </c>
      <c r="D14" s="100">
        <v>63629.615599999997</v>
      </c>
      <c r="E14" s="100">
        <v>12903.941420000001</v>
      </c>
      <c r="F14" s="100">
        <v>10587.870169999998</v>
      </c>
      <c r="G14" s="22">
        <f t="shared" si="0"/>
        <v>53041.745429999995</v>
      </c>
      <c r="H14" s="1"/>
      <c r="I14" s="123"/>
      <c r="J14" s="1"/>
    </row>
    <row r="15" spans="1:10" x14ac:dyDescent="0.25">
      <c r="A15" s="88">
        <v>21</v>
      </c>
      <c r="B15" s="100" t="s">
        <v>106</v>
      </c>
      <c r="C15" s="100">
        <v>66179.897030000007</v>
      </c>
      <c r="D15" s="100">
        <v>61456.419560000002</v>
      </c>
      <c r="E15" s="100">
        <v>16106.717780000001</v>
      </c>
      <c r="F15" s="100">
        <v>18925.947450000003</v>
      </c>
      <c r="G15" s="22">
        <f t="shared" si="0"/>
        <v>42530.472110000002</v>
      </c>
      <c r="H15" s="1"/>
      <c r="I15" s="123"/>
      <c r="J15" s="1"/>
    </row>
    <row r="16" spans="1:10" x14ac:dyDescent="0.25">
      <c r="A16" s="88">
        <v>12</v>
      </c>
      <c r="B16" s="100" t="s">
        <v>97</v>
      </c>
      <c r="C16" s="100">
        <v>49306.880130000012</v>
      </c>
      <c r="D16" s="100">
        <v>43116.240129999998</v>
      </c>
      <c r="E16" s="100">
        <v>90803.868029999998</v>
      </c>
      <c r="F16" s="100">
        <v>64450.236090000006</v>
      </c>
      <c r="G16" s="22">
        <f t="shared" si="0"/>
        <v>-21333.995960000007</v>
      </c>
      <c r="H16" s="1"/>
      <c r="I16" s="123"/>
      <c r="J16" s="1"/>
    </row>
    <row r="17" spans="1:10" x14ac:dyDescent="0.25">
      <c r="A17" s="88">
        <v>10</v>
      </c>
      <c r="B17" s="100" t="s">
        <v>95</v>
      </c>
      <c r="C17" s="100">
        <v>37018.864269999998</v>
      </c>
      <c r="D17" s="100">
        <v>42724.578899999993</v>
      </c>
      <c r="E17" s="100">
        <v>255334.16864000002</v>
      </c>
      <c r="F17" s="100">
        <v>136962.23986999999</v>
      </c>
      <c r="G17" s="22">
        <f t="shared" si="0"/>
        <v>-94237.660969999997</v>
      </c>
      <c r="H17" s="1"/>
      <c r="I17" s="123"/>
      <c r="J17" s="1"/>
    </row>
    <row r="18" spans="1:10" x14ac:dyDescent="0.25">
      <c r="A18" s="88">
        <v>4</v>
      </c>
      <c r="B18" s="100" t="s">
        <v>89</v>
      </c>
      <c r="C18" s="100">
        <v>20879.426019999995</v>
      </c>
      <c r="D18" s="100">
        <v>32693.491969999995</v>
      </c>
      <c r="E18" s="100">
        <v>38247.915459999997</v>
      </c>
      <c r="F18" s="100">
        <v>41903.709729999995</v>
      </c>
      <c r="G18" s="22">
        <f t="shared" si="0"/>
        <v>-9210.2177599999995</v>
      </c>
      <c r="H18" s="1"/>
      <c r="I18" s="123"/>
      <c r="J18" s="1"/>
    </row>
    <row r="19" spans="1:10" x14ac:dyDescent="0.25">
      <c r="A19" s="88">
        <v>19</v>
      </c>
      <c r="B19" s="100" t="s">
        <v>104</v>
      </c>
      <c r="C19" s="100">
        <v>30460.825549999998</v>
      </c>
      <c r="D19" s="100">
        <v>25897.345270000002</v>
      </c>
      <c r="E19" s="100">
        <v>31843.520639999999</v>
      </c>
      <c r="F19" s="100">
        <v>36197.620099999993</v>
      </c>
      <c r="G19" s="22">
        <f t="shared" si="0"/>
        <v>-10300.274829999991</v>
      </c>
      <c r="H19" s="1"/>
      <c r="I19" s="123"/>
      <c r="J19" s="1"/>
    </row>
    <row r="20" spans="1:10" x14ac:dyDescent="0.25">
      <c r="A20" s="88">
        <v>23</v>
      </c>
      <c r="B20" s="100" t="s">
        <v>108</v>
      </c>
      <c r="C20" s="100">
        <v>18588.869909999998</v>
      </c>
      <c r="D20" s="100">
        <v>15593.512909999999</v>
      </c>
      <c r="E20" s="100">
        <v>82942.059030000004</v>
      </c>
      <c r="F20" s="100">
        <v>85895.839460000003</v>
      </c>
      <c r="G20" s="22">
        <f t="shared" si="0"/>
        <v>-70302.326549999998</v>
      </c>
      <c r="H20" s="1"/>
      <c r="I20" s="123"/>
      <c r="J20" s="1"/>
    </row>
    <row r="21" spans="1:10" x14ac:dyDescent="0.25">
      <c r="A21" s="88">
        <v>24</v>
      </c>
      <c r="B21" s="100" t="s">
        <v>109</v>
      </c>
      <c r="C21" s="100">
        <v>11636.46326</v>
      </c>
      <c r="D21" s="100">
        <v>14037.1486</v>
      </c>
      <c r="E21" s="100">
        <v>31432.105019999995</v>
      </c>
      <c r="F21" s="100">
        <v>23432.817660000001</v>
      </c>
      <c r="G21" s="22">
        <f t="shared" si="0"/>
        <v>-9395.6690600000002</v>
      </c>
      <c r="H21" s="1"/>
      <c r="I21" s="123"/>
      <c r="J21" s="1"/>
    </row>
    <row r="22" spans="1:10" x14ac:dyDescent="0.25">
      <c r="A22" s="88">
        <v>1</v>
      </c>
      <c r="B22" s="100" t="s">
        <v>86</v>
      </c>
      <c r="C22" s="100">
        <v>9074.6806300000007</v>
      </c>
      <c r="D22" s="100">
        <v>11685.68722</v>
      </c>
      <c r="E22" s="100">
        <v>18128.422049999997</v>
      </c>
      <c r="F22" s="100">
        <v>15997.136259999999</v>
      </c>
      <c r="G22" s="22">
        <f t="shared" si="0"/>
        <v>-4311.4490399999995</v>
      </c>
      <c r="H22" s="1"/>
      <c r="I22" s="123"/>
      <c r="J22" s="1"/>
    </row>
    <row r="23" spans="1:10" x14ac:dyDescent="0.25">
      <c r="A23" s="88">
        <v>16</v>
      </c>
      <c r="B23" s="100" t="s">
        <v>101</v>
      </c>
      <c r="C23" s="100">
        <v>10810.94225</v>
      </c>
      <c r="D23" s="100">
        <v>10784.633649999998</v>
      </c>
      <c r="E23" s="100">
        <v>26659.108050000006</v>
      </c>
      <c r="F23" s="100">
        <v>25247.855959999997</v>
      </c>
      <c r="G23" s="22">
        <f t="shared" si="0"/>
        <v>-14463.222309999999</v>
      </c>
      <c r="H23" s="1"/>
      <c r="I23" s="123"/>
      <c r="J23" s="1"/>
    </row>
    <row r="24" spans="1:10" x14ac:dyDescent="0.25">
      <c r="A24" s="88">
        <v>9</v>
      </c>
      <c r="B24" s="100" t="s">
        <v>94</v>
      </c>
      <c r="C24" s="100">
        <v>9462.3558500000017</v>
      </c>
      <c r="D24" s="100">
        <v>8675.0871700000007</v>
      </c>
      <c r="E24" s="100">
        <v>45640.398290000005</v>
      </c>
      <c r="F24" s="100">
        <v>44175.217929999999</v>
      </c>
      <c r="G24" s="22">
        <f t="shared" si="0"/>
        <v>-35500.13076</v>
      </c>
      <c r="H24" s="1"/>
      <c r="I24" s="123"/>
      <c r="J24" s="1"/>
    </row>
    <row r="25" spans="1:10" x14ac:dyDescent="0.25">
      <c r="A25" s="88">
        <v>11</v>
      </c>
      <c r="B25" s="100" t="s">
        <v>96</v>
      </c>
      <c r="C25" s="100">
        <v>15580.956129999999</v>
      </c>
      <c r="D25" s="100">
        <v>8366.1850999999988</v>
      </c>
      <c r="E25" s="100">
        <v>3756.9232299999999</v>
      </c>
      <c r="F25" s="100">
        <v>2975.1443600000002</v>
      </c>
      <c r="G25" s="22">
        <f t="shared" si="0"/>
        <v>5391.0407399999986</v>
      </c>
      <c r="H25" s="1"/>
      <c r="I25" s="123"/>
      <c r="J25" s="1"/>
    </row>
    <row r="26" spans="1:10" x14ac:dyDescent="0.25">
      <c r="A26" s="88">
        <v>17</v>
      </c>
      <c r="B26" s="100" t="s">
        <v>102</v>
      </c>
      <c r="C26" s="100">
        <v>7919.617940000001</v>
      </c>
      <c r="D26" s="100">
        <v>5733.3486899999998</v>
      </c>
      <c r="E26" s="100">
        <v>120659.97266000001</v>
      </c>
      <c r="F26" s="100">
        <v>80383.484049999999</v>
      </c>
      <c r="G26" s="22">
        <f t="shared" si="0"/>
        <v>-74650.13536</v>
      </c>
      <c r="H26" s="1"/>
      <c r="I26" s="123"/>
      <c r="J26" s="1"/>
    </row>
    <row r="27" spans="1:10" x14ac:dyDescent="0.25">
      <c r="A27" s="88">
        <v>18</v>
      </c>
      <c r="B27" s="100" t="s">
        <v>103</v>
      </c>
      <c r="C27" s="100">
        <v>5714.0606500000004</v>
      </c>
      <c r="D27" s="100">
        <v>4565.1447399999997</v>
      </c>
      <c r="E27" s="100">
        <v>10261.94542</v>
      </c>
      <c r="F27" s="100">
        <v>13225.437829999999</v>
      </c>
      <c r="G27" s="22">
        <f t="shared" si="0"/>
        <v>-8660.2930899999992</v>
      </c>
      <c r="H27" s="1"/>
      <c r="I27" s="123"/>
      <c r="J27" s="1"/>
    </row>
    <row r="28" spans="1:10" x14ac:dyDescent="0.25">
      <c r="A28" s="88">
        <v>13</v>
      </c>
      <c r="B28" s="100" t="s">
        <v>98</v>
      </c>
      <c r="C28" s="100">
        <v>1737.1133900000002</v>
      </c>
      <c r="D28" s="100">
        <v>3796.1663500000004</v>
      </c>
      <c r="E28" s="100">
        <v>4139.6926899999999</v>
      </c>
      <c r="F28" s="100">
        <v>3249.4658899999999</v>
      </c>
      <c r="G28" s="22">
        <f t="shared" si="0"/>
        <v>546.70046000000048</v>
      </c>
      <c r="H28" s="1"/>
      <c r="I28" s="123"/>
      <c r="J28" s="1"/>
    </row>
    <row r="29" spans="1:10" x14ac:dyDescent="0.25">
      <c r="A29" s="88">
        <v>5</v>
      </c>
      <c r="B29" s="100" t="s">
        <v>90</v>
      </c>
      <c r="C29" s="100">
        <v>5589.9043499999998</v>
      </c>
      <c r="D29" s="100">
        <v>3714.9381099999996</v>
      </c>
      <c r="E29" s="100">
        <v>4653.9878699999999</v>
      </c>
      <c r="F29" s="100">
        <v>2937.5930900000003</v>
      </c>
      <c r="G29" s="22">
        <f t="shared" si="0"/>
        <v>777.34501999999929</v>
      </c>
      <c r="H29" s="1"/>
      <c r="I29" s="123"/>
      <c r="J29" s="126"/>
    </row>
    <row r="30" spans="1:10" x14ac:dyDescent="0.25">
      <c r="A30" s="88">
        <v>14</v>
      </c>
      <c r="B30" s="100" t="s">
        <v>99</v>
      </c>
      <c r="C30" s="100">
        <v>769.68720999999994</v>
      </c>
      <c r="D30" s="100">
        <v>1214.28603</v>
      </c>
      <c r="E30" s="100">
        <v>1792.7028300000002</v>
      </c>
      <c r="F30" s="100">
        <v>130.27324999999999</v>
      </c>
      <c r="G30" s="22">
        <f t="shared" si="0"/>
        <v>1084.01278</v>
      </c>
      <c r="H30" s="1"/>
      <c r="I30" s="123"/>
      <c r="J30" s="1"/>
    </row>
    <row r="31" spans="1:10" x14ac:dyDescent="0.25">
      <c r="A31" s="23"/>
      <c r="B31" s="24" t="s">
        <v>47</v>
      </c>
      <c r="C31" s="102">
        <f>'Export-Import Provincias'!F16</f>
        <v>4116540.5463799993</v>
      </c>
      <c r="D31" s="102">
        <f>'Export-Import Provincias'!H16</f>
        <v>4522503.5026199995</v>
      </c>
      <c r="E31" s="102">
        <f>'Export-Import Provincias'!F52</f>
        <v>635875.31720999978</v>
      </c>
      <c r="F31" s="102">
        <f>'Export-Import Provincias'!H52</f>
        <v>554333.42937000003</v>
      </c>
      <c r="G31" s="26">
        <f t="shared" ref="G31:G32" si="1">D31-F31</f>
        <v>3968170.0732499994</v>
      </c>
    </row>
    <row r="32" spans="1:10" ht="15.75" thickBot="1" x14ac:dyDescent="0.3">
      <c r="A32" s="27"/>
      <c r="B32" s="28" t="s">
        <v>162</v>
      </c>
      <c r="C32" s="101">
        <v>10379028.520370005</v>
      </c>
      <c r="D32" s="101">
        <v>10483529.637570003</v>
      </c>
      <c r="E32" s="101">
        <v>10741746.678699991</v>
      </c>
      <c r="F32" s="101">
        <v>10018983.670979999</v>
      </c>
      <c r="G32" s="29">
        <f t="shared" si="1"/>
        <v>464545.96659000404</v>
      </c>
    </row>
    <row r="33" spans="1:7" x14ac:dyDescent="0.25">
      <c r="A33" s="3" t="s">
        <v>38</v>
      </c>
      <c r="B33" s="3"/>
    </row>
    <row r="34" spans="1:7" x14ac:dyDescent="0.25">
      <c r="A34" s="118" t="s">
        <v>196</v>
      </c>
      <c r="B34" s="3"/>
    </row>
    <row r="35" spans="1:7" x14ac:dyDescent="0.25">
      <c r="A35" t="s">
        <v>49</v>
      </c>
    </row>
    <row r="36" spans="1:7" x14ac:dyDescent="0.25">
      <c r="A36" s="147" t="s">
        <v>50</v>
      </c>
      <c r="B36" s="147"/>
      <c r="C36" s="147"/>
      <c r="D36" s="147"/>
      <c r="E36" s="147"/>
      <c r="F36" s="147"/>
      <c r="G36" s="147"/>
    </row>
    <row r="37" spans="1:7" x14ac:dyDescent="0.25">
      <c r="A37" s="147"/>
      <c r="B37" s="147"/>
      <c r="C37" s="147"/>
      <c r="D37" s="147"/>
      <c r="E37" s="147"/>
      <c r="F37" s="147"/>
      <c r="G37" s="147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90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="70" zoomScaleNormal="70" zoomScaleSheetLayoutView="40" zoomScalePageLayoutView="85" workbookViewId="0">
      <selection activeCell="K62" sqref="K62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4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25">
      <c r="A3" s="159" t="s">
        <v>184</v>
      </c>
      <c r="B3" s="159"/>
      <c r="C3" s="159"/>
      <c r="D3" s="159"/>
      <c r="E3" s="159"/>
      <c r="F3" s="159"/>
      <c r="H3" s="90"/>
      <c r="I3" s="160" t="s">
        <v>185</v>
      </c>
      <c r="J3" s="160"/>
      <c r="K3" s="160"/>
      <c r="L3" s="160"/>
      <c r="M3" s="160"/>
      <c r="N3" s="160"/>
    </row>
    <row r="4" spans="1:14" ht="7.9" customHeight="1" thickBot="1" x14ac:dyDescent="0.3">
      <c r="A4" s="90"/>
      <c r="B4" s="3"/>
      <c r="C4" s="90"/>
      <c r="F4" s="90"/>
      <c r="H4" s="90"/>
      <c r="I4" t="s">
        <v>142</v>
      </c>
    </row>
    <row r="5" spans="1:14" ht="22.9" customHeight="1" thickBot="1" x14ac:dyDescent="0.3">
      <c r="A5" s="90"/>
      <c r="B5" s="153" t="s">
        <v>110</v>
      </c>
      <c r="C5" s="154"/>
      <c r="D5" s="154"/>
      <c r="E5" s="154"/>
      <c r="F5" s="155"/>
      <c r="J5" s="156" t="s">
        <v>126</v>
      </c>
      <c r="K5" s="157"/>
      <c r="L5" s="157"/>
      <c r="M5" s="157"/>
      <c r="N5" s="158"/>
    </row>
    <row r="6" spans="1:14" ht="93.75" customHeight="1" x14ac:dyDescent="0.25">
      <c r="A6" s="40" t="s">
        <v>111</v>
      </c>
      <c r="B6" s="99" t="s">
        <v>53</v>
      </c>
      <c r="C6" s="19" t="s">
        <v>180</v>
      </c>
      <c r="D6" s="19" t="s">
        <v>181</v>
      </c>
      <c r="E6" s="91" t="s">
        <v>168</v>
      </c>
      <c r="F6" s="20" t="s">
        <v>138</v>
      </c>
      <c r="I6" s="57" t="s">
        <v>111</v>
      </c>
      <c r="J6" s="58" t="s">
        <v>53</v>
      </c>
      <c r="K6" s="59" t="s">
        <v>182</v>
      </c>
      <c r="L6" s="59" t="s">
        <v>183</v>
      </c>
      <c r="M6" s="59" t="s">
        <v>168</v>
      </c>
      <c r="N6" s="60" t="s">
        <v>54</v>
      </c>
    </row>
    <row r="7" spans="1:14" ht="38.25" x14ac:dyDescent="0.25">
      <c r="A7" s="61">
        <v>1</v>
      </c>
      <c r="B7" s="66" t="s">
        <v>143</v>
      </c>
      <c r="C7" s="100">
        <v>703180.01760000014</v>
      </c>
      <c r="D7" s="92">
        <v>393724.45659000002</v>
      </c>
      <c r="E7" s="96">
        <f t="shared" ref="E7:E26" si="0">(C7/D7)-1</f>
        <v>0.78596987266210827</v>
      </c>
      <c r="F7" s="31">
        <f t="shared" ref="F7:F26" si="1">C7/$C$30</f>
        <v>0.15548468170176769</v>
      </c>
      <c r="I7" s="61">
        <v>1</v>
      </c>
      <c r="J7" s="69" t="s">
        <v>114</v>
      </c>
      <c r="K7" s="100">
        <v>233921.343861</v>
      </c>
      <c r="L7" s="92">
        <v>216641.13043799999</v>
      </c>
      <c r="M7" s="96">
        <f t="shared" ref="M7:M26" si="2">(K7/L7)-1</f>
        <v>7.9764232156946724E-2</v>
      </c>
      <c r="N7" s="31">
        <f t="shared" ref="N7:N26" si="3">K7/$K$30</f>
        <v>0.11969715834440273</v>
      </c>
    </row>
    <row r="8" spans="1:14" ht="38.25" x14ac:dyDescent="0.25">
      <c r="A8" s="61">
        <v>2</v>
      </c>
      <c r="B8" s="66" t="s">
        <v>114</v>
      </c>
      <c r="C8" s="100">
        <v>460540.61661999987</v>
      </c>
      <c r="D8" s="92">
        <v>503829.25789999985</v>
      </c>
      <c r="E8" s="96">
        <f t="shared" si="0"/>
        <v>-8.5919268484784816E-2</v>
      </c>
      <c r="F8" s="31">
        <f t="shared" si="1"/>
        <v>0.10183311441399595</v>
      </c>
      <c r="I8" s="61">
        <v>2</v>
      </c>
      <c r="J8" s="66" t="s">
        <v>116</v>
      </c>
      <c r="K8" s="100">
        <v>219602.22332200001</v>
      </c>
      <c r="L8" s="92">
        <v>203578.89388700001</v>
      </c>
      <c r="M8" s="96">
        <f t="shared" si="2"/>
        <v>7.8708205595684255E-2</v>
      </c>
      <c r="N8" s="31">
        <f t="shared" si="3"/>
        <v>0.11237008844039373</v>
      </c>
    </row>
    <row r="9" spans="1:14" ht="25.5" x14ac:dyDescent="0.25">
      <c r="A9" s="61">
        <v>3</v>
      </c>
      <c r="B9" s="69" t="s">
        <v>117</v>
      </c>
      <c r="C9" s="100">
        <v>334573.24317999993</v>
      </c>
      <c r="D9" s="92">
        <v>307946.56773000001</v>
      </c>
      <c r="E9" s="96">
        <f t="shared" si="0"/>
        <v>8.6465245078962916E-2</v>
      </c>
      <c r="F9" s="31">
        <f t="shared" si="1"/>
        <v>7.3979653744032106E-2</v>
      </c>
      <c r="I9" s="61">
        <v>3</v>
      </c>
      <c r="J9" s="66" t="s">
        <v>115</v>
      </c>
      <c r="K9" s="100">
        <v>208716.811953</v>
      </c>
      <c r="L9" s="92">
        <v>165859.65819300001</v>
      </c>
      <c r="M9" s="96">
        <f t="shared" si="2"/>
        <v>0.25839407983181739</v>
      </c>
      <c r="N9" s="31">
        <f t="shared" si="3"/>
        <v>0.10680004174532433</v>
      </c>
    </row>
    <row r="10" spans="1:14" ht="25.5" x14ac:dyDescent="0.25">
      <c r="A10" s="61">
        <v>4</v>
      </c>
      <c r="B10" s="66" t="s">
        <v>115</v>
      </c>
      <c r="C10" s="100">
        <v>325946.28862000001</v>
      </c>
      <c r="D10" s="92">
        <v>346256.47097999993</v>
      </c>
      <c r="E10" s="96">
        <f t="shared" si="0"/>
        <v>-5.8656470166511543E-2</v>
      </c>
      <c r="F10" s="31">
        <f t="shared" si="1"/>
        <v>7.2072092024068349E-2</v>
      </c>
      <c r="I10" s="61">
        <v>4</v>
      </c>
      <c r="J10" s="66" t="s">
        <v>121</v>
      </c>
      <c r="K10" s="100">
        <v>99823.747099</v>
      </c>
      <c r="L10" s="92">
        <v>98792.430057999998</v>
      </c>
      <c r="M10" s="96">
        <f t="shared" si="2"/>
        <v>1.0439231430935836E-2</v>
      </c>
      <c r="N10" s="31">
        <f t="shared" si="3"/>
        <v>5.1079643549503055E-2</v>
      </c>
    </row>
    <row r="11" spans="1:14" ht="38.25" x14ac:dyDescent="0.25">
      <c r="A11" s="61">
        <v>5</v>
      </c>
      <c r="B11" s="66" t="s">
        <v>118</v>
      </c>
      <c r="C11" s="100">
        <v>316700.14935000002</v>
      </c>
      <c r="D11" s="92">
        <v>188718.57930000001</v>
      </c>
      <c r="E11" s="96">
        <f t="shared" si="0"/>
        <v>0.67816094485615919</v>
      </c>
      <c r="F11" s="31">
        <f t="shared" si="1"/>
        <v>7.0027618368128999E-2</v>
      </c>
      <c r="I11" s="61">
        <v>5</v>
      </c>
      <c r="J11" s="66" t="s">
        <v>117</v>
      </c>
      <c r="K11" s="100">
        <v>96932.325295999995</v>
      </c>
      <c r="L11" s="92">
        <v>92106.608158000003</v>
      </c>
      <c r="M11" s="96">
        <f t="shared" si="2"/>
        <v>5.2392735271740154E-2</v>
      </c>
      <c r="N11" s="31">
        <f t="shared" si="3"/>
        <v>4.960010787446946E-2</v>
      </c>
    </row>
    <row r="12" spans="1:14" ht="25.5" x14ac:dyDescent="0.25">
      <c r="A12" s="61">
        <v>6</v>
      </c>
      <c r="B12" s="69" t="s">
        <v>116</v>
      </c>
      <c r="C12" s="100">
        <v>292145.81539000006</v>
      </c>
      <c r="D12" s="92">
        <v>367293.86912999995</v>
      </c>
      <c r="E12" s="96">
        <f t="shared" si="0"/>
        <v>-0.20459925976439863</v>
      </c>
      <c r="F12" s="31">
        <f t="shared" si="1"/>
        <v>6.4598250774322824E-2</v>
      </c>
      <c r="I12" s="61">
        <v>6</v>
      </c>
      <c r="J12" s="69" t="s">
        <v>143</v>
      </c>
      <c r="K12" s="100">
        <v>81370.368998999998</v>
      </c>
      <c r="L12" s="92">
        <v>75925.999043000003</v>
      </c>
      <c r="M12" s="96">
        <f t="shared" si="2"/>
        <v>7.1706266952333841E-2</v>
      </c>
      <c r="N12" s="31">
        <f t="shared" si="3"/>
        <v>4.1637081002763629E-2</v>
      </c>
    </row>
    <row r="13" spans="1:14" ht="38.25" x14ac:dyDescent="0.25">
      <c r="A13" s="61">
        <v>7</v>
      </c>
      <c r="B13" s="66" t="s">
        <v>133</v>
      </c>
      <c r="C13" s="100">
        <v>152477.90297999998</v>
      </c>
      <c r="D13" s="92">
        <v>116660.79956999997</v>
      </c>
      <c r="E13" s="96">
        <f t="shared" si="0"/>
        <v>0.30701918332480371</v>
      </c>
      <c r="F13" s="31">
        <f t="shared" si="1"/>
        <v>3.3715375320696982E-2</v>
      </c>
      <c r="I13" s="61">
        <v>7</v>
      </c>
      <c r="J13" s="66" t="s">
        <v>163</v>
      </c>
      <c r="K13" s="100">
        <v>69013.63</v>
      </c>
      <c r="L13" s="92">
        <v>7262.3145999999997</v>
      </c>
      <c r="M13" s="96">
        <f t="shared" si="2"/>
        <v>8.5029799452642845</v>
      </c>
      <c r="N13" s="31">
        <f t="shared" si="3"/>
        <v>3.5314158433275289E-2</v>
      </c>
    </row>
    <row r="14" spans="1:14" ht="38.25" x14ac:dyDescent="0.25">
      <c r="A14" s="61">
        <v>8</v>
      </c>
      <c r="B14" s="66" t="s">
        <v>119</v>
      </c>
      <c r="C14" s="100">
        <v>133611.69919999997</v>
      </c>
      <c r="D14" s="92">
        <v>131500.97688</v>
      </c>
      <c r="E14" s="96">
        <f t="shared" si="0"/>
        <v>1.6051001065384485E-2</v>
      </c>
      <c r="F14" s="31">
        <f t="shared" si="1"/>
        <v>2.9543746980537522E-2</v>
      </c>
      <c r="I14" s="61">
        <v>8</v>
      </c>
      <c r="J14" s="66" t="s">
        <v>133</v>
      </c>
      <c r="K14" s="100">
        <v>65759.179848</v>
      </c>
      <c r="L14" s="92">
        <v>61975.950671999999</v>
      </c>
      <c r="M14" s="96">
        <f t="shared" si="2"/>
        <v>6.1043503729733439E-2</v>
      </c>
      <c r="N14" s="31">
        <f t="shared" si="3"/>
        <v>3.3648861762444832E-2</v>
      </c>
    </row>
    <row r="15" spans="1:14" ht="25.5" x14ac:dyDescent="0.25">
      <c r="A15" s="61">
        <v>9</v>
      </c>
      <c r="B15" s="66" t="s">
        <v>121</v>
      </c>
      <c r="C15" s="100">
        <v>131590.57141999999</v>
      </c>
      <c r="D15" s="92">
        <v>132765.18886999998</v>
      </c>
      <c r="E15" s="96">
        <f t="shared" si="0"/>
        <v>-8.8473300870316463E-3</v>
      </c>
      <c r="F15" s="31">
        <f t="shared" si="1"/>
        <v>2.909684234490173E-2</v>
      </c>
      <c r="I15" s="61">
        <v>9</v>
      </c>
      <c r="J15" s="66" t="s">
        <v>123</v>
      </c>
      <c r="K15" s="100">
        <v>48597.514520999997</v>
      </c>
      <c r="L15" s="92">
        <v>42869.686650000003</v>
      </c>
      <c r="M15" s="96">
        <f t="shared" si="2"/>
        <v>0.13361021081781099</v>
      </c>
      <c r="N15" s="31">
        <f t="shared" si="3"/>
        <v>2.4867266469797204E-2</v>
      </c>
    </row>
    <row r="16" spans="1:14" ht="33.75" customHeight="1" x14ac:dyDescent="0.25">
      <c r="A16" s="61">
        <v>10</v>
      </c>
      <c r="B16" s="66" t="s">
        <v>120</v>
      </c>
      <c r="C16" s="100">
        <v>122759.99457</v>
      </c>
      <c r="D16" s="92">
        <v>114843.87480000001</v>
      </c>
      <c r="E16" s="96">
        <f t="shared" si="0"/>
        <v>6.8929403364227149E-2</v>
      </c>
      <c r="F16" s="31">
        <f t="shared" si="1"/>
        <v>2.7144256383412873E-2</v>
      </c>
      <c r="I16" s="61">
        <v>10</v>
      </c>
      <c r="J16" s="66" t="s">
        <v>156</v>
      </c>
      <c r="K16" s="100">
        <v>47256.356</v>
      </c>
      <c r="L16" s="92">
        <v>5476.1450000000004</v>
      </c>
      <c r="M16" s="96">
        <f t="shared" si="2"/>
        <v>7.6294931927478178</v>
      </c>
      <c r="N16" s="31">
        <f t="shared" si="3"/>
        <v>2.4180997909590603E-2</v>
      </c>
    </row>
    <row r="17" spans="1:14" ht="89.25" x14ac:dyDescent="0.25">
      <c r="A17" s="61">
        <v>11</v>
      </c>
      <c r="B17" s="69" t="s">
        <v>144</v>
      </c>
      <c r="C17" s="100">
        <v>92330.436749999993</v>
      </c>
      <c r="D17" s="92">
        <v>62292.870519999997</v>
      </c>
      <c r="E17" s="96">
        <f t="shared" si="0"/>
        <v>0.48219910206828587</v>
      </c>
      <c r="F17" s="31">
        <f t="shared" si="1"/>
        <v>2.0415780042295304E-2</v>
      </c>
      <c r="I17" s="61">
        <v>11</v>
      </c>
      <c r="J17" s="69" t="s">
        <v>122</v>
      </c>
      <c r="K17" s="100">
        <v>43770.859470000003</v>
      </c>
      <c r="L17" s="92">
        <v>60201.110759000003</v>
      </c>
      <c r="M17" s="96">
        <f t="shared" si="2"/>
        <v>-0.27292272653862448</v>
      </c>
      <c r="N17" s="31">
        <f t="shared" si="3"/>
        <v>2.2397475195612925E-2</v>
      </c>
    </row>
    <row r="18" spans="1:14" ht="38.25" x14ac:dyDescent="0.25">
      <c r="A18" s="61">
        <v>12</v>
      </c>
      <c r="B18" s="66" t="s">
        <v>123</v>
      </c>
      <c r="C18" s="100">
        <v>57843.195879999985</v>
      </c>
      <c r="D18" s="92">
        <v>67443.853600000002</v>
      </c>
      <c r="E18" s="96">
        <f t="shared" si="0"/>
        <v>-0.14235037305163734</v>
      </c>
      <c r="F18" s="31">
        <f t="shared" si="1"/>
        <v>1.2790083157810706E-2</v>
      </c>
      <c r="I18" s="61">
        <v>12</v>
      </c>
      <c r="J18" s="66" t="s">
        <v>118</v>
      </c>
      <c r="K18" s="100">
        <v>41147.586294000001</v>
      </c>
      <c r="L18" s="92">
        <v>39820.780484000003</v>
      </c>
      <c r="M18" s="96">
        <f t="shared" si="2"/>
        <v>3.3319432564439699E-2</v>
      </c>
      <c r="N18" s="31">
        <f t="shared" si="3"/>
        <v>2.10551507221571E-2</v>
      </c>
    </row>
    <row r="19" spans="1:14" ht="63.75" x14ac:dyDescent="0.25">
      <c r="A19" s="61">
        <v>13</v>
      </c>
      <c r="B19" s="69" t="s">
        <v>156</v>
      </c>
      <c r="C19" s="100">
        <v>51644.461040000002</v>
      </c>
      <c r="D19" s="92">
        <v>6933.9819100000004</v>
      </c>
      <c r="E19" s="96">
        <f t="shared" si="0"/>
        <v>6.4480236190867126</v>
      </c>
      <c r="F19" s="31">
        <f t="shared" si="1"/>
        <v>1.1419440805315258E-2</v>
      </c>
      <c r="I19" s="61">
        <v>13</v>
      </c>
      <c r="J19" s="69" t="s">
        <v>120</v>
      </c>
      <c r="K19" s="100">
        <v>35357.167523999997</v>
      </c>
      <c r="L19" s="92">
        <v>33071.072607000002</v>
      </c>
      <c r="M19" s="96">
        <f t="shared" si="2"/>
        <v>6.9126724257383421E-2</v>
      </c>
      <c r="N19" s="31">
        <f t="shared" si="3"/>
        <v>1.80922031734078E-2</v>
      </c>
    </row>
    <row r="20" spans="1:14" ht="25.5" x14ac:dyDescent="0.25">
      <c r="A20" s="61">
        <v>14</v>
      </c>
      <c r="B20" s="66" t="s">
        <v>191</v>
      </c>
      <c r="C20" s="100">
        <v>42268.958740000002</v>
      </c>
      <c r="D20" s="92">
        <v>31090.335320000002</v>
      </c>
      <c r="E20" s="96">
        <f t="shared" si="0"/>
        <v>0.35955300272393464</v>
      </c>
      <c r="F20" s="31">
        <f t="shared" si="1"/>
        <v>9.3463628531216258E-3</v>
      </c>
      <c r="I20" s="61">
        <v>14</v>
      </c>
      <c r="J20" s="66" t="s">
        <v>141</v>
      </c>
      <c r="K20" s="100">
        <v>27383.527252</v>
      </c>
      <c r="L20" s="92">
        <v>27420.432550000001</v>
      </c>
      <c r="M20" s="96">
        <f t="shared" si="2"/>
        <v>-1.3459050265784978E-3</v>
      </c>
      <c r="N20" s="31">
        <f t="shared" si="3"/>
        <v>1.4012104852897021E-2</v>
      </c>
    </row>
    <row r="21" spans="1:14" ht="141" customHeight="1" x14ac:dyDescent="0.25">
      <c r="A21" s="61">
        <v>15</v>
      </c>
      <c r="B21" s="66" t="s">
        <v>136</v>
      </c>
      <c r="C21" s="100">
        <v>41731.040480000011</v>
      </c>
      <c r="D21" s="92">
        <v>44439.188499999997</v>
      </c>
      <c r="E21" s="96">
        <f t="shared" si="0"/>
        <v>-6.094053720175352E-2</v>
      </c>
      <c r="F21" s="31">
        <f t="shared" si="1"/>
        <v>9.2274202675186809E-3</v>
      </c>
      <c r="I21" s="61">
        <v>15</v>
      </c>
      <c r="J21" s="66" t="s">
        <v>144</v>
      </c>
      <c r="K21" s="100">
        <v>23418.231737999999</v>
      </c>
      <c r="L21" s="92">
        <v>18468.642645</v>
      </c>
      <c r="M21" s="96">
        <f t="shared" si="2"/>
        <v>0.26799961362293168</v>
      </c>
      <c r="N21" s="31">
        <f t="shared" si="3"/>
        <v>1.1983069805528091E-2</v>
      </c>
    </row>
    <row r="22" spans="1:14" ht="25.5" x14ac:dyDescent="0.25">
      <c r="A22" s="61">
        <v>16</v>
      </c>
      <c r="B22" s="69" t="s">
        <v>122</v>
      </c>
      <c r="C22" s="100">
        <v>40609.301249999997</v>
      </c>
      <c r="D22" s="92">
        <v>50319.795879999998</v>
      </c>
      <c r="E22" s="96">
        <f t="shared" si="0"/>
        <v>-0.19297563633121795</v>
      </c>
      <c r="F22" s="31">
        <f t="shared" si="1"/>
        <v>8.9793852512162816E-3</v>
      </c>
      <c r="I22" s="61">
        <v>16</v>
      </c>
      <c r="J22" s="69" t="s">
        <v>151</v>
      </c>
      <c r="K22" s="100">
        <v>20534.028450000002</v>
      </c>
      <c r="L22" s="92">
        <v>24490.73645</v>
      </c>
      <c r="M22" s="96">
        <f t="shared" si="2"/>
        <v>-0.16155937197225434</v>
      </c>
      <c r="N22" s="31">
        <f t="shared" si="3"/>
        <v>1.0507227832482979E-2</v>
      </c>
    </row>
    <row r="23" spans="1:14" ht="38.25" x14ac:dyDescent="0.25">
      <c r="A23" s="61">
        <v>17</v>
      </c>
      <c r="B23" s="66" t="s">
        <v>147</v>
      </c>
      <c r="C23" s="100">
        <v>36635.590710000004</v>
      </c>
      <c r="D23" s="92">
        <v>39052.837329999995</v>
      </c>
      <c r="E23" s="96">
        <f t="shared" si="0"/>
        <v>-6.1896824539892981E-2</v>
      </c>
      <c r="F23" s="31">
        <f t="shared" si="1"/>
        <v>8.1007324126506682E-3</v>
      </c>
      <c r="I23" s="61">
        <v>17</v>
      </c>
      <c r="J23" s="66" t="s">
        <v>165</v>
      </c>
      <c r="K23" s="100">
        <v>19320.54261</v>
      </c>
      <c r="L23" s="92">
        <v>19449.760689999999</v>
      </c>
      <c r="M23" s="96">
        <f t="shared" si="2"/>
        <v>-6.6436848277745542E-3</v>
      </c>
      <c r="N23" s="31">
        <f t="shared" si="3"/>
        <v>9.8862891684785466E-3</v>
      </c>
    </row>
    <row r="24" spans="1:14" ht="38.25" x14ac:dyDescent="0.25">
      <c r="A24" s="61">
        <v>18</v>
      </c>
      <c r="B24" s="66" t="s">
        <v>192</v>
      </c>
      <c r="C24" s="100">
        <v>33970.682670000009</v>
      </c>
      <c r="D24" s="92">
        <v>19201.527170000001</v>
      </c>
      <c r="E24" s="96">
        <f t="shared" si="0"/>
        <v>0.76916566944086506</v>
      </c>
      <c r="F24" s="31">
        <f t="shared" si="1"/>
        <v>7.5114773599003169E-3</v>
      </c>
      <c r="I24" s="61">
        <v>18</v>
      </c>
      <c r="J24" s="66" t="s">
        <v>164</v>
      </c>
      <c r="K24" s="100">
        <v>17359.059639999999</v>
      </c>
      <c r="L24" s="92">
        <v>14368.626</v>
      </c>
      <c r="M24" s="96">
        <f t="shared" si="2"/>
        <v>0.20812244956476689</v>
      </c>
      <c r="N24" s="31">
        <f t="shared" si="3"/>
        <v>8.8826016307160579E-3</v>
      </c>
    </row>
    <row r="25" spans="1:14" ht="63.75" x14ac:dyDescent="0.25">
      <c r="A25" s="61">
        <v>19</v>
      </c>
      <c r="B25" s="66" t="s">
        <v>166</v>
      </c>
      <c r="C25" s="100">
        <v>33761.428059999998</v>
      </c>
      <c r="D25" s="92">
        <v>18910.215530000001</v>
      </c>
      <c r="E25" s="96">
        <f t="shared" si="0"/>
        <v>0.78535395360456772</v>
      </c>
      <c r="F25" s="31">
        <f t="shared" si="1"/>
        <v>7.4652077196714515E-3</v>
      </c>
      <c r="I25" s="61">
        <v>19</v>
      </c>
      <c r="J25" s="66" t="s">
        <v>193</v>
      </c>
      <c r="K25" s="100">
        <v>14867.462100000001</v>
      </c>
      <c r="L25" s="92">
        <v>15667.14321</v>
      </c>
      <c r="M25" s="96">
        <f t="shared" si="2"/>
        <v>-5.1041922530559392E-2</v>
      </c>
      <c r="N25" s="31">
        <f t="shared" si="3"/>
        <v>7.6076553588054381E-3</v>
      </c>
    </row>
    <row r="26" spans="1:14" ht="38.25" x14ac:dyDescent="0.25">
      <c r="A26" s="61">
        <v>20</v>
      </c>
      <c r="B26" s="69" t="s">
        <v>141</v>
      </c>
      <c r="C26" s="100">
        <v>31134.444620000002</v>
      </c>
      <c r="D26" s="92">
        <v>37033.675480000005</v>
      </c>
      <c r="E26" s="96">
        <f t="shared" si="0"/>
        <v>-0.15929369104035807</v>
      </c>
      <c r="F26" s="31">
        <f t="shared" si="1"/>
        <v>6.8843384205148853E-3</v>
      </c>
      <c r="I26" s="61">
        <v>20</v>
      </c>
      <c r="J26" s="69" t="s">
        <v>194</v>
      </c>
      <c r="K26" s="100">
        <v>14721.974908</v>
      </c>
      <c r="L26" s="92">
        <v>8662.1599320000005</v>
      </c>
      <c r="M26" s="96">
        <f t="shared" si="2"/>
        <v>0.69957320386265986</v>
      </c>
      <c r="N26" s="31">
        <f t="shared" si="3"/>
        <v>7.5332098072774236E-3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134</v>
      </c>
      <c r="C28" s="103">
        <f>SUM(C7:C26)</f>
        <v>3435455.8391300002</v>
      </c>
      <c r="D28" s="93">
        <f>SUM(D7:D27)</f>
        <v>2980258.3229900007</v>
      </c>
      <c r="E28" s="96">
        <f t="shared" ref="E28:E31" si="4">(C28/D28)-1</f>
        <v>0.15273760419644233</v>
      </c>
      <c r="F28" s="37">
        <f>C28/$C$30</f>
        <v>0.75963586034588026</v>
      </c>
      <c r="I28" s="62"/>
      <c r="J28" s="33" t="s">
        <v>134</v>
      </c>
      <c r="K28" s="103">
        <f>SUM(K7:K26)</f>
        <v>1428873.9408850002</v>
      </c>
      <c r="L28" s="93">
        <f>SUM(L7:L26)</f>
        <v>1232109.2820259999</v>
      </c>
      <c r="M28" s="96">
        <f t="shared" ref="M28" si="5">(K28/L28)-1</f>
        <v>0.15969740811906985</v>
      </c>
      <c r="N28" s="37">
        <f>K28/$K$30</f>
        <v>0.73115239307932833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112</v>
      </c>
      <c r="B30" s="105"/>
      <c r="C30" s="102">
        <f>'Ranking capítulos'!D31</f>
        <v>4522503.5026199995</v>
      </c>
      <c r="D30" s="94">
        <f>'Ranking capítulos'!C31</f>
        <v>4116540.5463799993</v>
      </c>
      <c r="E30" s="97">
        <f t="shared" si="4"/>
        <v>9.8617504593024208E-2</v>
      </c>
      <c r="F30" s="35">
        <f>C30/$C$30</f>
        <v>1</v>
      </c>
      <c r="I30" s="104" t="s">
        <v>112</v>
      </c>
      <c r="J30" s="105"/>
      <c r="K30" s="102">
        <f>'Export-Import Provincias'!I16</f>
        <v>1954276.5016020001</v>
      </c>
      <c r="L30" s="94">
        <f>'Export-Import Provincias'!G16</f>
        <v>1863419.4703249999</v>
      </c>
      <c r="M30" s="97">
        <f>(K30/L30)-1</f>
        <v>4.8758227937348853E-2</v>
      </c>
      <c r="N30" s="35">
        <f>K30/K30</f>
        <v>1</v>
      </c>
    </row>
    <row r="31" spans="1:14" ht="15.75" thickBot="1" x14ac:dyDescent="0.3">
      <c r="A31" s="106" t="s">
        <v>113</v>
      </c>
      <c r="B31" s="107"/>
      <c r="C31" s="101">
        <f>'Ranking capítulos'!D32</f>
        <v>10483529.637570003</v>
      </c>
      <c r="D31" s="95">
        <f>'Ranking capítulos'!C32</f>
        <v>10379028.520370005</v>
      </c>
      <c r="E31" s="98">
        <f t="shared" si="4"/>
        <v>1.0068487334330189E-2</v>
      </c>
      <c r="F31" s="10">
        <f>C30/C31</f>
        <v>0.43139130225879524</v>
      </c>
      <c r="I31" s="106" t="s">
        <v>113</v>
      </c>
      <c r="J31" s="107"/>
      <c r="K31" s="101">
        <v>8387187.0140399998</v>
      </c>
      <c r="L31" s="95">
        <v>9059892.0953480005</v>
      </c>
      <c r="M31" s="98">
        <f>(K31/L31)-1</f>
        <v>-7.4250893302958421E-2</v>
      </c>
      <c r="N31" s="10">
        <f>K30/K31</f>
        <v>0.23300738356383094</v>
      </c>
    </row>
    <row r="32" spans="1:14" x14ac:dyDescent="0.25">
      <c r="B32" s="3" t="s">
        <v>38</v>
      </c>
    </row>
    <row r="33" spans="1:649" x14ac:dyDescent="0.25">
      <c r="B33" s="90" t="s">
        <v>195</v>
      </c>
      <c r="C33" s="125"/>
      <c r="D33" s="125"/>
      <c r="E33" s="110"/>
      <c r="F33" s="109"/>
      <c r="K33" s="118"/>
      <c r="L33" s="118"/>
      <c r="M33" s="118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49</v>
      </c>
      <c r="C34" s="125"/>
      <c r="D34" s="125"/>
      <c r="F34" s="90"/>
      <c r="H34" s="90"/>
      <c r="I34" s="90"/>
      <c r="J34" s="90"/>
      <c r="K34" s="118"/>
      <c r="L34" s="118"/>
      <c r="M34" s="118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118"/>
      <c r="L35" s="118"/>
      <c r="M35" s="118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G37"/>
  <sheetViews>
    <sheetView zoomScale="85" zoomScaleNormal="85" workbookViewId="0">
      <selection activeCell="E36" sqref="E36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7" ht="15.75" x14ac:dyDescent="0.25">
      <c r="A1" s="12" t="s">
        <v>135</v>
      </c>
    </row>
    <row r="3" spans="1:7" x14ac:dyDescent="0.25">
      <c r="A3" s="161" t="s">
        <v>186</v>
      </c>
      <c r="B3" s="161"/>
      <c r="C3" s="90"/>
      <c r="D3" s="90"/>
      <c r="E3" s="90"/>
    </row>
    <row r="4" spans="1:7" ht="15.75" thickBot="1" x14ac:dyDescent="0.3"/>
    <row r="5" spans="1:7" ht="60" x14ac:dyDescent="0.25">
      <c r="A5" s="111" t="s">
        <v>53</v>
      </c>
      <c r="B5" s="19" t="s">
        <v>187</v>
      </c>
      <c r="C5" s="19" t="s">
        <v>188</v>
      </c>
      <c r="D5" s="20" t="s">
        <v>56</v>
      </c>
    </row>
    <row r="6" spans="1:7" ht="32.25" customHeight="1" x14ac:dyDescent="0.25">
      <c r="A6" s="42" t="str">
        <f>'Ranking productos'!B7</f>
        <v>15092000 -- ACEITE DE OLIVA VIRGEN EXTRA.</v>
      </c>
      <c r="B6" s="4">
        <f>'Ranking productos'!C7</f>
        <v>703180.01760000014</v>
      </c>
      <c r="C6" s="100">
        <v>1118089.6070399999</v>
      </c>
      <c r="D6" s="37">
        <f>B6/C6</f>
        <v>0.62891204172944581</v>
      </c>
      <c r="G6" s="1"/>
    </row>
    <row r="7" spans="1:7" ht="30" x14ac:dyDescent="0.25">
      <c r="A7" s="42" t="str">
        <f>'Ranking productos'!B8</f>
        <v>07096010 -- PIMIENTOS DULCES, DEL GENERO CAPSICUM O DEL GENERO PIMENTA, FRESCOS O REFRIGERADOS. </v>
      </c>
      <c r="B7" s="4">
        <f>'Ranking productos'!C8</f>
        <v>460540.61661999987</v>
      </c>
      <c r="C7" s="100">
        <v>618264.47722999984</v>
      </c>
      <c r="D7" s="37">
        <f t="shared" ref="D7:D29" si="0">B7/C7</f>
        <v>0.74489257199985415</v>
      </c>
      <c r="G7" s="1"/>
    </row>
    <row r="8" spans="1:7" x14ac:dyDescent="0.25">
      <c r="A8" s="42" t="str">
        <f>'Ranking productos'!B9</f>
        <v>08101000 -- (DESDE 01.01.2000) FRESAS, FRESCAS. </v>
      </c>
      <c r="B8" s="4">
        <f>'Ranking productos'!C9</f>
        <v>334573.24317999993</v>
      </c>
      <c r="C8" s="100">
        <v>417869.22028000001</v>
      </c>
      <c r="D8" s="37">
        <f t="shared" si="0"/>
        <v>0.80066496152986266</v>
      </c>
      <c r="G8" s="1"/>
    </row>
    <row r="9" spans="1:7" x14ac:dyDescent="0.25">
      <c r="A9" s="42" t="str">
        <f>'Ranking productos'!B10</f>
        <v>07020000 -- (DESDE 01.01.98) TOMATES FRESCOS O REFRIGERADOS. </v>
      </c>
      <c r="B9" s="4">
        <f>'Ranking productos'!C10</f>
        <v>325946.28862000001</v>
      </c>
      <c r="C9" s="100">
        <v>459467.23189000011</v>
      </c>
      <c r="D9" s="37">
        <f t="shared" si="0"/>
        <v>0.70940050997594095</v>
      </c>
      <c r="G9" s="1"/>
    </row>
    <row r="10" spans="1:7" ht="30" x14ac:dyDescent="0.25">
      <c r="A10" s="42" t="str">
        <f>'Ranking productos'!B11</f>
        <v>15099000 -- ACEITE DE OLIVA Y SUS FRACCIONES, INCLUSO REFINADO, PERO SIN MODIFICAR QUIMICAMENTE (EXCEPTO VIRGEN). </v>
      </c>
      <c r="B10" s="4">
        <f>'Ranking productos'!C11</f>
        <v>316700.14935000002</v>
      </c>
      <c r="C10" s="100">
        <v>424253.43474</v>
      </c>
      <c r="D10" s="37">
        <f t="shared" si="0"/>
        <v>0.74648812105454598</v>
      </c>
      <c r="G10" s="1"/>
    </row>
    <row r="11" spans="1:7" x14ac:dyDescent="0.25">
      <c r="A11" s="42" t="str">
        <f>'Ranking productos'!B12</f>
        <v>07070005 -- (DESDE 01.01.98) PEPINOS, FRESCOS O REFRIGERADOS. </v>
      </c>
      <c r="B11" s="4">
        <f>'Ranking productos'!C12</f>
        <v>292145.81539000006</v>
      </c>
      <c r="C11" s="100">
        <v>364200.13618000003</v>
      </c>
      <c r="D11" s="37">
        <f t="shared" si="0"/>
        <v>0.80215734802913885</v>
      </c>
      <c r="G11" s="1"/>
    </row>
    <row r="12" spans="1:7" ht="30" x14ac:dyDescent="0.25">
      <c r="A12" s="42" t="str">
        <f>'Ranking productos'!B13</f>
        <v>20057000 -- (DESDE 01.01.2008) ACEITUNAS, PREPARADAS O CONSERVADAS (EXCEPTO EN VINAGRE O ACIDO ACETICO), SIN CONGELAR. </v>
      </c>
      <c r="B12" s="4">
        <f>'Ranking productos'!C13</f>
        <v>152477.90297999998</v>
      </c>
      <c r="C12" s="100">
        <v>210214.53914000001</v>
      </c>
      <c r="D12" s="37">
        <f t="shared" si="0"/>
        <v>0.72534422977495283</v>
      </c>
      <c r="G12" s="1"/>
    </row>
    <row r="13" spans="1:7" x14ac:dyDescent="0.25">
      <c r="A13" s="42" t="str">
        <f>'Ranking productos'!B14</f>
        <v>08102010 -- FRAMBUESAS, FRESCAS. </v>
      </c>
      <c r="B13" s="4">
        <f>'Ranking productos'!C14</f>
        <v>133611.69919999997</v>
      </c>
      <c r="C13" s="100">
        <v>158383.76243000003</v>
      </c>
      <c r="D13" s="37">
        <f t="shared" si="0"/>
        <v>0.84359467883616901</v>
      </c>
      <c r="G13" s="1"/>
    </row>
    <row r="14" spans="1:7" x14ac:dyDescent="0.25">
      <c r="A14" s="42" t="str">
        <f>'Ranking productos'!B15</f>
        <v>07099310 -- (DESDE 01.01.12) CALABACINES (ZAPALLITOS), FRESCOS O REFRIGERADOS. </v>
      </c>
      <c r="B14" s="4">
        <f>'Ranking productos'!C15</f>
        <v>131590.57141999999</v>
      </c>
      <c r="C14" s="100">
        <v>171090.19338999997</v>
      </c>
      <c r="D14" s="37">
        <f t="shared" si="0"/>
        <v>0.76912983036987626</v>
      </c>
      <c r="G14" s="1"/>
    </row>
    <row r="15" spans="1:7" ht="27.75" customHeight="1" x14ac:dyDescent="0.25">
      <c r="A15" s="42" t="str">
        <f>'Ranking productos'!B16</f>
        <v>08044000 -- (DESDE 01.01.2000) AGUACATES, FRESCOS O SECOS. </v>
      </c>
      <c r="B15" s="4">
        <f>'Ranking productos'!C16</f>
        <v>122759.99457</v>
      </c>
      <c r="C15" s="100">
        <v>147984.87100000001</v>
      </c>
      <c r="D15" s="37">
        <f t="shared" si="0"/>
        <v>0.82954422124677851</v>
      </c>
      <c r="G15" s="1"/>
    </row>
    <row r="16" spans="1:7" ht="60" x14ac:dyDescent="0.25">
      <c r="A16" s="42" t="str">
        <f>'Ranking productos'!B17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6" s="4">
        <f>'Ranking productos'!C17</f>
        <v>92330.436749999993</v>
      </c>
      <c r="C16" s="100">
        <v>105659.22412</v>
      </c>
      <c r="D16" s="37">
        <f t="shared" si="0"/>
        <v>0.87385117124405398</v>
      </c>
      <c r="G16" s="1"/>
    </row>
    <row r="17" spans="1:7" x14ac:dyDescent="0.25">
      <c r="A17" s="42" t="str">
        <f>'Ranking productos'!B18</f>
        <v>07093000 -- BERENJENAS, FRESCAS O REFRIGERADAS. </v>
      </c>
      <c r="B17" s="4">
        <f>'Ranking productos'!C18</f>
        <v>57843.195879999985</v>
      </c>
      <c r="C17" s="100">
        <v>72156.397769999981</v>
      </c>
      <c r="D17" s="37">
        <f t="shared" si="0"/>
        <v>0.80163641295365629</v>
      </c>
      <c r="G17" s="1"/>
    </row>
    <row r="18" spans="1:7" ht="45" x14ac:dyDescent="0.25">
      <c r="A18" s="117" t="str">
        <f>'Ranking productos'!B19</f>
        <v>15180095 -- (DESDE 01.01.93) MEZCLAS Y PREPARACIONES NO ALIMENTICIAS DE GRASAS Y ACEITES ANIMALES O DE GRASAS Y ACEITES ANIMALES Y VEGETALES Y SUS FRACCIONES, NO EXPRESADAS NI COMPRENDIDAS EN OTRAS PARTIDAS. </v>
      </c>
      <c r="B18" s="4">
        <f>'Ranking productos'!C19</f>
        <v>51644.461040000002</v>
      </c>
      <c r="C18" s="100">
        <v>78882.374270000015</v>
      </c>
      <c r="D18" s="37">
        <f t="shared" si="0"/>
        <v>0.65470216278265669</v>
      </c>
      <c r="G18" s="1"/>
    </row>
    <row r="19" spans="1:7" x14ac:dyDescent="0.25">
      <c r="A19" s="117" t="str">
        <f>'Ranking productos'!B20</f>
        <v>08104010 -- FRUTOS DEL VACCINIUM VITIS IDAEA (ARANDANOS ROJOS), FRESCOS. </v>
      </c>
      <c r="B19" s="4">
        <f>'Ranking productos'!C20</f>
        <v>42268.958740000002</v>
      </c>
      <c r="C19" s="100">
        <v>52340.057780000003</v>
      </c>
      <c r="D19" s="37">
        <f t="shared" si="0"/>
        <v>0.80758334118904362</v>
      </c>
      <c r="G19" s="1"/>
    </row>
    <row r="20" spans="1:7" ht="42.75" customHeight="1" x14ac:dyDescent="0.25">
      <c r="A20" s="42" t="str">
        <f>'Ranking productos'!B21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0" s="4">
        <f>'Ranking productos'!C21</f>
        <v>41731.040480000011</v>
      </c>
      <c r="C20" s="100">
        <v>219085.12219999998</v>
      </c>
      <c r="D20" s="37">
        <f t="shared" si="0"/>
        <v>0.19047865989687918</v>
      </c>
      <c r="G20" s="1"/>
    </row>
    <row r="21" spans="1:7" x14ac:dyDescent="0.25">
      <c r="A21" s="42" t="str">
        <f>'Ranking productos'!B22</f>
        <v>08051022 -- (DESDE 01.01.2017) NARANJAS DULCES NAVEL FRESCAS</v>
      </c>
      <c r="B21" s="4">
        <f>'Ranking productos'!C22</f>
        <v>40609.301249999997</v>
      </c>
      <c r="C21" s="100">
        <v>341031.55654000002</v>
      </c>
      <c r="D21" s="37">
        <f t="shared" si="0"/>
        <v>0.1190778403676461</v>
      </c>
      <c r="G21" s="1"/>
    </row>
    <row r="22" spans="1:7" ht="62.25" customHeight="1" x14ac:dyDescent="0.25">
      <c r="A22" s="42" t="str">
        <f>'Ranking productos'!B23</f>
        <v>03075200 -- (DESDE 01.01.2017) PULPO "OCTOPUS SPP.", CONGELADO</v>
      </c>
      <c r="B22" s="4">
        <f>'Ranking productos'!C23</f>
        <v>36635.590710000004</v>
      </c>
      <c r="C22" s="100">
        <v>91982.073969999998</v>
      </c>
      <c r="D22" s="37">
        <f t="shared" si="0"/>
        <v>0.39829054867743818</v>
      </c>
      <c r="G22" s="1"/>
    </row>
    <row r="23" spans="1:7" ht="48.6" customHeight="1" x14ac:dyDescent="0.25">
      <c r="A23" s="42" t="str">
        <f>'Ranking productos'!B24</f>
        <v>08104030 -- FRUTOS DEL VACCINIUM MYRTILLUS (ARANDANOS O MIRTILOS), FRESCOS. </v>
      </c>
      <c r="B23" s="4">
        <f>'Ranking productos'!C24</f>
        <v>33970.682670000009</v>
      </c>
      <c r="C23" s="100">
        <v>43083.6806</v>
      </c>
      <c r="D23" s="37">
        <f t="shared" si="0"/>
        <v>0.78848144348187399</v>
      </c>
      <c r="G23" s="1"/>
    </row>
    <row r="24" spans="1:7" ht="30" customHeight="1" x14ac:dyDescent="0.25">
      <c r="A24" s="42" t="str">
        <f>'Ranking productos'!B25</f>
        <v>15159099 -- ACEITES CONCRETOS Y SUS FRACCIONES; FLUIDOS, INCLUSO REFINADOS, PERO SIN MODIFICAR QUIMICAMENTE (EXCEPTO EN BRUTO O EN ENVASES INMEDIATOS DE CONTENIDO NETO NO SUPERIOR A 1 KG. O QUE SE DESTINEN A USOS TECNICOS O INDUSTRIALES). </v>
      </c>
      <c r="B24" s="4">
        <f>'Ranking productos'!C25</f>
        <v>33761.428059999998</v>
      </c>
      <c r="C24" s="100">
        <v>40730.857529999994</v>
      </c>
      <c r="D24" s="37">
        <f>B24/C24</f>
        <v>0.82889067668495031</v>
      </c>
      <c r="G24" s="1"/>
    </row>
    <row r="25" spans="1:7" ht="44.25" customHeight="1" x14ac:dyDescent="0.25">
      <c r="A25" s="42" t="str">
        <f>'Ranking productos'!B26</f>
        <v>07051900 -- LECHUGAS (LACTUCA SATIVA), FRESCAS O REFRIGERADAS (EXCEPTO LECHUGAS REPOLLADAS). </v>
      </c>
      <c r="B25" s="4">
        <f>'Ranking productos'!C26</f>
        <v>31134.444620000002</v>
      </c>
      <c r="C25" s="100">
        <v>167609.99666</v>
      </c>
      <c r="D25" s="37">
        <f t="shared" si="0"/>
        <v>0.1857552964645468</v>
      </c>
      <c r="G25" s="1"/>
    </row>
    <row r="26" spans="1:7" x14ac:dyDescent="0.25">
      <c r="A26" s="21"/>
      <c r="B26" s="4"/>
      <c r="C26" s="100"/>
      <c r="D26" s="31"/>
    </row>
    <row r="27" spans="1:7" x14ac:dyDescent="0.25">
      <c r="A27" s="33" t="s">
        <v>134</v>
      </c>
      <c r="B27" s="34">
        <f>SUM(B6:B26)</f>
        <v>3435455.8391300002</v>
      </c>
      <c r="C27" s="103">
        <f>SUM(C6:C26)</f>
        <v>5302378.8147599986</v>
      </c>
      <c r="D27" s="37">
        <f t="shared" si="0"/>
        <v>0.64790841227089868</v>
      </c>
    </row>
    <row r="28" spans="1:7" x14ac:dyDescent="0.25">
      <c r="A28" s="33"/>
      <c r="B28" s="34"/>
      <c r="C28" s="103"/>
      <c r="D28" s="37"/>
    </row>
    <row r="29" spans="1:7" x14ac:dyDescent="0.25">
      <c r="A29" s="24" t="s">
        <v>47</v>
      </c>
      <c r="B29" s="25">
        <f>'Ranking productos'!C30</f>
        <v>4522503.5026199995</v>
      </c>
      <c r="C29" s="102">
        <v>18707494.198109999</v>
      </c>
      <c r="D29" s="38">
        <f t="shared" si="0"/>
        <v>0.24174822425319281</v>
      </c>
    </row>
    <row r="30" spans="1:7" ht="15.75" thickBot="1" x14ac:dyDescent="0.3">
      <c r="A30" s="28" t="s">
        <v>48</v>
      </c>
      <c r="B30" s="9">
        <f>'Ranking productos'!C31</f>
        <v>10483529.637570003</v>
      </c>
      <c r="C30" s="101">
        <v>93429514.970400006</v>
      </c>
      <c r="D30" s="39">
        <f>B30/C30</f>
        <v>0.11220789962241971</v>
      </c>
    </row>
    <row r="31" spans="1:7" x14ac:dyDescent="0.25">
      <c r="A31" s="3" t="s">
        <v>38</v>
      </c>
    </row>
    <row r="32" spans="1:7" x14ac:dyDescent="0.25">
      <c r="A32" s="90" t="s">
        <v>195</v>
      </c>
      <c r="C32" s="118"/>
      <c r="D32" s="118"/>
      <c r="E32" s="118"/>
      <c r="F32" s="118"/>
    </row>
    <row r="33" spans="1:6" x14ac:dyDescent="0.25">
      <c r="A33" t="s">
        <v>49</v>
      </c>
      <c r="C33" s="118"/>
      <c r="D33" s="118"/>
      <c r="E33" s="118"/>
      <c r="F33" s="118"/>
    </row>
    <row r="34" spans="1:6" ht="28.9" customHeight="1" x14ac:dyDescent="0.25">
      <c r="A34" s="147" t="s">
        <v>50</v>
      </c>
      <c r="B34" s="147"/>
      <c r="C34" s="147"/>
      <c r="D34" s="68"/>
    </row>
    <row r="35" spans="1:6" x14ac:dyDescent="0.25">
      <c r="A35" s="68"/>
      <c r="B35" s="68"/>
      <c r="C35" s="68"/>
      <c r="D35" s="68"/>
    </row>
    <row r="37" spans="1:6" x14ac:dyDescent="0.25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2024-04-29T09:29:52Z</cp:lastPrinted>
  <dcterms:created xsi:type="dcterms:W3CDTF">2019-11-04T11:31:27Z</dcterms:created>
  <dcterms:modified xsi:type="dcterms:W3CDTF">2024-06-07T11:00:54Z</dcterms:modified>
</cp:coreProperties>
</file>