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5\01_Ene_Ene_2025\"/>
    </mc:Choice>
  </mc:AlternateContent>
  <xr:revisionPtr revIDLastSave="0" documentId="13_ncr:1_{A9BDFF99-7729-42E9-B10E-747CF40D8D48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chart.v5.0" hidden="1">'Ranking países'!$A$4</definedName>
    <definedName name="_xlchart.v5.1" hidden="1">'Ranking países'!$A$5:$A$34</definedName>
    <definedName name="_xlchart.v5.2" hidden="1">'Ranking países'!$B$4</definedName>
    <definedName name="_xlchart.v5.3" hidden="1">'Ranking países'!$B$5:$B$34</definedName>
    <definedName name="_xlchart.v5.4" hidden="1">'Ranking países'!$G$4</definedName>
    <definedName name="_xlchart.v5.5" hidden="1">'Ranking países'!$G$5:$G$34</definedName>
    <definedName name="_xlchart.v5.6" hidden="1">'Ranking países'!$H$4</definedName>
    <definedName name="_xlchart.v5.7" hidden="1">'Ranking países'!$H$5:$H$34</definedName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E31" i="8"/>
  <c r="M30" i="8" l="1"/>
  <c r="E30" i="8"/>
  <c r="J41" i="7" l="1"/>
  <c r="D41" i="7"/>
  <c r="K30" i="8" l="1"/>
  <c r="E31" i="4"/>
  <c r="C31" i="4" l="1"/>
  <c r="D31" i="4"/>
  <c r="F31" i="4"/>
  <c r="A22" i="6" l="1"/>
  <c r="E11" i="7" l="1"/>
  <c r="E9" i="7"/>
  <c r="E6" i="7"/>
  <c r="E10" i="7"/>
  <c r="E5" i="7"/>
  <c r="E7" i="7"/>
  <c r="E15" i="7"/>
  <c r="E30" i="7"/>
  <c r="E33" i="7"/>
  <c r="E18" i="7"/>
  <c r="E13" i="7"/>
  <c r="E8" i="7"/>
  <c r="E12" i="7"/>
  <c r="E19" i="7"/>
  <c r="E23" i="7"/>
  <c r="E25" i="7"/>
  <c r="E27" i="7"/>
  <c r="E32" i="7"/>
  <c r="E24" i="7"/>
  <c r="E34" i="7"/>
  <c r="E17" i="7"/>
  <c r="E21" i="7"/>
  <c r="E14" i="7"/>
  <c r="E31" i="7"/>
  <c r="E16" i="7"/>
  <c r="E22" i="7"/>
  <c r="E28" i="7"/>
  <c r="E26" i="7"/>
  <c r="E20" i="7"/>
  <c r="E29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A9" i="6" l="1"/>
  <c r="D28" i="8" l="1"/>
  <c r="C27" i="6"/>
  <c r="D11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K28" i="8" l="1"/>
  <c r="M28" i="8" s="1"/>
  <c r="C28" i="8"/>
  <c r="G32" i="4" l="1"/>
  <c r="G14" i="4"/>
  <c r="G12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11" i="7"/>
  <c r="D23" i="7"/>
  <c r="B27" i="6" l="1"/>
  <c r="J40" i="7"/>
  <c r="J39" i="7"/>
  <c r="J38" i="7"/>
  <c r="J37" i="7"/>
  <c r="J36" i="7"/>
  <c r="J35" i="7"/>
  <c r="J29" i="7"/>
  <c r="J20" i="7"/>
  <c r="J26" i="7"/>
  <c r="J28" i="7"/>
  <c r="J22" i="7"/>
  <c r="J16" i="7"/>
  <c r="J31" i="7"/>
  <c r="J14" i="7"/>
  <c r="J21" i="7"/>
  <c r="J17" i="7"/>
  <c r="J34" i="7"/>
  <c r="J24" i="7"/>
  <c r="J32" i="7"/>
  <c r="J27" i="7"/>
  <c r="J25" i="7"/>
  <c r="J23" i="7"/>
  <c r="J19" i="7"/>
  <c r="J12" i="7"/>
  <c r="J8" i="7"/>
  <c r="J13" i="7"/>
  <c r="J18" i="7"/>
  <c r="J33" i="7"/>
  <c r="J30" i="7"/>
  <c r="J15" i="7"/>
  <c r="J7" i="7"/>
  <c r="J5" i="7"/>
  <c r="J10" i="7"/>
  <c r="J6" i="7"/>
  <c r="J9" i="7"/>
  <c r="D9" i="7"/>
  <c r="D6" i="7"/>
  <c r="D10" i="7"/>
  <c r="D5" i="7"/>
  <c r="D7" i="7"/>
  <c r="D15" i="7"/>
  <c r="D30" i="7"/>
  <c r="D33" i="7"/>
  <c r="D18" i="7"/>
  <c r="D13" i="7"/>
  <c r="D8" i="7"/>
  <c r="D12" i="7"/>
  <c r="D19" i="7"/>
  <c r="D25" i="7"/>
  <c r="D27" i="7"/>
  <c r="D32" i="7"/>
  <c r="D24" i="7"/>
  <c r="D34" i="7"/>
  <c r="D17" i="7"/>
  <c r="D21" i="7"/>
  <c r="D14" i="7"/>
  <c r="D31" i="7"/>
  <c r="D16" i="7"/>
  <c r="D22" i="7"/>
  <c r="D28" i="7"/>
  <c r="D26" i="7"/>
  <c r="D20" i="7"/>
  <c r="D29" i="7"/>
  <c r="B30" i="6"/>
  <c r="G13" i="4" l="1"/>
  <c r="G19" i="4"/>
  <c r="G16" i="4"/>
  <c r="G29" i="4"/>
  <c r="G7" i="4"/>
  <c r="G20" i="4"/>
  <c r="G8" i="4"/>
  <c r="G10" i="4"/>
  <c r="G25" i="4"/>
  <c r="G30" i="4"/>
  <c r="G21" i="4"/>
  <c r="G18" i="4"/>
  <c r="G22" i="4"/>
  <c r="G27" i="4"/>
  <c r="G26" i="4"/>
  <c r="G11" i="4"/>
  <c r="G17" i="4"/>
  <c r="G15" i="4"/>
  <c r="G28" i="4"/>
  <c r="G9" i="4"/>
  <c r="G23" i="4"/>
  <c r="G24" i="4"/>
  <c r="L30" i="8" l="1"/>
  <c r="D30" i="8" l="1"/>
  <c r="N23" i="8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K19" i="7"/>
  <c r="K32" i="7"/>
  <c r="K21" i="7"/>
  <c r="K22" i="7"/>
  <c r="K29" i="7"/>
  <c r="K38" i="7"/>
  <c r="K11" i="7"/>
  <c r="K6" i="7"/>
  <c r="K13" i="7"/>
  <c r="K23" i="7"/>
  <c r="K14" i="7"/>
  <c r="K35" i="7"/>
  <c r="K10" i="7"/>
  <c r="K30" i="7"/>
  <c r="K8" i="7"/>
  <c r="K25" i="7"/>
  <c r="K34" i="7"/>
  <c r="K31" i="7"/>
  <c r="K26" i="7"/>
  <c r="K36" i="7"/>
  <c r="K40" i="7"/>
  <c r="K5" i="7"/>
  <c r="K33" i="7"/>
  <c r="K12" i="7"/>
  <c r="K27" i="7"/>
  <c r="K17" i="7"/>
  <c r="K16" i="7"/>
  <c r="K20" i="7"/>
  <c r="K37" i="7"/>
  <c r="K41" i="7"/>
  <c r="K9" i="7"/>
  <c r="K7" i="7"/>
  <c r="K18" i="7"/>
  <c r="K15" i="7"/>
  <c r="K24" i="7"/>
  <c r="K28" i="7"/>
  <c r="K39" i="7"/>
  <c r="N21" i="8"/>
  <c r="N30" i="8"/>
  <c r="N31" i="8"/>
  <c r="N13" i="8"/>
  <c r="N16" i="8"/>
  <c r="N8" i="8"/>
  <c r="N9" i="8"/>
  <c r="N15" i="8"/>
  <c r="G31" i="4"/>
  <c r="C30" i="8"/>
  <c r="C64" i="7"/>
  <c r="I64" i="7"/>
  <c r="F7" i="8" l="1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<sst xmlns="http://schemas.openxmlformats.org/spreadsheetml/2006/main" count="294" uniqueCount="195">
  <si>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</si>
  <si>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</si>
  <si>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</si>
  <si>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</si>
  <si>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</si>
  <si>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</si>
  <si>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</si>
  <si>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</si>
  <si>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</si>
  <si>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</si>
  <si>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</si>
  <si>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</si>
  <si>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</si>
  <si>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</si>
  <si>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</si>
  <si>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</si>
  <si>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</si>
  <si>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</si>
  <si>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</si>
  <si>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</si>
  <si>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</si>
  <si>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</si>
  <si>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</si>
  <si>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</si>
  <si>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</si>
  <si>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</si>
  <si>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</si>
  <si>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</si>
  <si>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</si>
  <si>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</si>
  <si>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</si>
  <si>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</si>
  <si>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</si>
  <si>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</si>
  <si>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</si>
  <si>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</si>
  <si>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</si>
  <si>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</si>
  <si>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</si>
  <si>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</si>
  <si>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</si>
  <si>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</si>
  <si>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</si>
  <si>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</si>
  <si>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</si>
  <si>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</si>
  <si>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</si>
  <si>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</si>
  <si>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</si>
  <si>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</si>
  <si>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</si>
  <si>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</si>
  <si>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</si>
  <si>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</si>
  <si>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</si>
  <si>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</si>
  <si>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</si>
  <si>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</si>
  <si>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</si>
  <si>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</si>
  <si>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</si>
  <si>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</si>
  <si>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</si>
  <si>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</si>
  <si>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</si>
  <si>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</si>
  <si>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</si>
  <si>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</si>
  <si>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</si>
  <si>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</si>
  <si>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</si>
  <si>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</si>
  <si>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</si>
  <si>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</si>
  <si>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</si>
  <si>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</si>
  <si>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</si>
  <si>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</si>
  <si>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</si>
  <si>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</si>
  <si>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</si>
  <si>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</si>
  <si>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</si>
  <si>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</si>
  <si>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</si>
  <si>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</si>
  <si>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</si>
  <si>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</si>
  <si>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</si>
  <si>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</si>
  <si>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</si>
  <si>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</si>
  <si>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</si>
  <si>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</si>
  <si>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</si>
  <si>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</si>
  <si>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</si>
  <si>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</si>
  <si>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</si>
  <si>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</si>
  <si>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</si>
  <si>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</si>
  <si>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</si>
  <si>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</si>
  <si>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</si>
  <si>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</si>
  <si>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</si>
  <si>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</si>
  <si>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</si>
  <si>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</si>
  <si>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</si>
  <si>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</si>
  <si>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</si>
  <si>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</si>
  <si>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</si>
  <si>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</si>
  <si>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</si>
  <si>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</si>
  <si>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</si>
  <si>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</si>
  <si>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</si>
  <si>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</si>
  <si>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</si>
  <si>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</si>
  <si>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</si>
  <si>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</si>
  <si>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</si>
  <si>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</si>
  <si>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</si>
  <si>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</si>
  <si>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</si>
  <si>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</si>
  <si>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</si>
  <si>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Costa Rica</t>
  </si>
  <si>
    <t>%  valor sobre total agroalimentario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</si>
  <si>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</si>
  <si>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</si>
  <si>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</si>
  <si>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</si>
  <si>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</si>
  <si>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</si>
  <si>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</si>
  <si>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</si>
  <si>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</si>
  <si>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</si>
  <si>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</si>
  <si>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Sudáfrica</t>
  </si>
  <si>
    <t>Ecuador</t>
  </si>
  <si>
    <t>Bulgaria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</si>
  <si>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</si>
  <si>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</si>
  <si>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</si>
  <si>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</si>
  <si>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</si>
  <si>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</si>
  <si>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</si>
  <si>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</si>
  <si>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UNION EUROPEA 27</t>
  </si>
  <si>
    <t>22072000 -- ALCOHOL ETILICO Y AGUARDIENTE DESNATURALIZADOS, CON UN GRADO ALCOHOLICO VOLUMETRICO SUPERIOR O IGUAL A 80% VOL, DE CUALQUIER GRADUACION. -POSICION SIN OBLIGACION DE EXPRESAR PESO - </t>
  </si>
  <si>
    <t>Valor Exportado Andalucía Ene-Dic 2024 (Miles  Euros)</t>
  </si>
  <si>
    <t>Valor Exportado España Ene-Dic 2024 (Miles  Euros)</t>
  </si>
  <si>
    <t>07032000 -- AJOS, FRESCOS O REFRIGERADOS. </t>
  </si>
  <si>
    <t>Enero</t>
  </si>
  <si>
    <t>COMERCIO EXTERIOR AGROALIMENTARIO ENERO 2025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</si>
  <si>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20 de marzo de 2025. Datos definitivos hasta 2024. 2025 provisionales. </t>
    </r>
  </si>
  <si>
    <t>Enero 2024</t>
  </si>
  <si>
    <t>Enero 2025</t>
  </si>
  <si>
    <t xml:space="preserve">Nota: Datos definitivos hasta 2023. 2024 y 2025 provisionales. </t>
  </si>
  <si>
    <t>Valor Exportado Enero 2025 (Millones Euros)</t>
  </si>
  <si>
    <t>Valor Importado Enero 2025 (Millones Euros)</t>
  </si>
  <si>
    <t>Valor Exportado Enero 2024 (Millones Euros)</t>
  </si>
  <si>
    <t>Valor Importado Enero 2024 (Millones Euros)</t>
  </si>
  <si>
    <t>%Variación    Enero 2024 / Enero 2025</t>
  </si>
  <si>
    <t>Israel</t>
  </si>
  <si>
    <t>Eslovaquia</t>
  </si>
  <si>
    <t>Cabo Verde</t>
  </si>
  <si>
    <t>India</t>
  </si>
  <si>
    <t>Pakistán</t>
  </si>
  <si>
    <t xml:space="preserve"> Capítulos Arancelarios Exportados e Importados Enero 2025 (Ordenado según valor exportado en 2025)</t>
  </si>
  <si>
    <t xml:space="preserve">Saldo 2025 (Miles Euros)  </t>
  </si>
  <si>
    <t>Nota: Datos definitivos hasta 2023. 2024 y 2025 provisionales. Sectores 1 y 2 del ICEX (1 Agroalimentarios y 2 Bebidas).</t>
  </si>
  <si>
    <t>07020010 -- (DESDE 01.01.2025) TOMATES ENTEROS CUYO MAYOR</t>
  </si>
  <si>
    <t>07020099 -- (DESDE 01.01.2025) LOS DEMÁS</t>
  </si>
  <si>
    <t>07051100 -- (DESDE 01.01.2000) LECHUGAS REPOLLADAS, FRESCAS O REFRIGERADAS. </t>
  </si>
  <si>
    <t>12130000 -- PAJA Y CASCABILLO DE CEREALES, EN BRUTO, INCLUSO PICADOS, MOLIDOS, PRENSADOS O EN "PELLETS". </t>
  </si>
  <si>
    <t>07041010 -- (HASTA 31.12.99) COLIFLORES Y BRECOLES, FRESCOS O REFRIGERADOS, DEL 15 DE ABRIL AL 30 DE NOVIEMBRE. </t>
  </si>
  <si>
    <t>Nota: Datos definitivos hasta 2023. 2024 y 2025 provisionales. Datos a nivel de arancel.</t>
  </si>
  <si>
    <t>Principales Productos Agroalimentarios Exportados por Andalucía y España. Enero 2025.</t>
  </si>
  <si>
    <t>Principales Productos Agroalimentarios Exportados por Andalucía en Enero 2025 en valor</t>
  </si>
  <si>
    <t>Principales Productos Agroalimentarios Exportados por Andalucía en Enero 2025 en peso</t>
  </si>
  <si>
    <t>Valor Exportado Enero 2025 (Miles  Euros)</t>
  </si>
  <si>
    <t>Valor Exportado Enero 2024 (Miles  Euros)</t>
  </si>
  <si>
    <t>Cantidad Exportada Enero 2025 (Toneladas)</t>
  </si>
  <si>
    <t>Cantidad Exportada Enero 2024 (Toneladas)</t>
  </si>
  <si>
    <t>% variación periodo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</si>
</sst>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4" fontId="0" fillId="2" borderId="1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167" fontId="0" fillId="0" borderId="0" xfId="1" applyNumberFormat="1" applyFont="1" applyFill="1"/>
    <xf numFmtId="43" fontId="0" fillId="0" borderId="0" xfId="79" applyNumberFormat="1" applyFont="1"/>
    <xf numFmtId="4" fontId="0" fillId="0" borderId="0" xfId="0" applyNumberFormat="1"/>
    <xf numFmtId="0" fontId="3" fillId="3" borderId="1" xfId="0" applyFont="1" applyFill="1" applyBorder="1" applyAlignment="1">
      <alignment horizontal="center"/>
    </xf>
    <xf numFmtId="9" fontId="0" fillId="0" borderId="0" xfId="1" applyFont="1" applyFill="1"/>
    <xf numFmtId="164" fontId="0" fillId="0" borderId="0" xfId="1" applyNumberFormat="1" applyFont="1"/>
    <xf numFmtId="4" fontId="0" fillId="2" borderId="7" xfId="0" applyNumberFormat="1" applyFill="1" applyBorder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80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Millares" xfId="79" builtinId="3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 2025).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578482.43582999997</c:v>
                </c:pt>
                <c:pt idx="1">
                  <c:v>85857.725049999979</c:v>
                </c:pt>
                <c:pt idx="2">
                  <c:v>114250.28489999994</c:v>
                </c:pt>
                <c:pt idx="3">
                  <c:v>97633.970959999977</c:v>
                </c:pt>
                <c:pt idx="4">
                  <c:v>151141.61791</c:v>
                </c:pt>
                <c:pt idx="5">
                  <c:v>48897.005759999993</c:v>
                </c:pt>
                <c:pt idx="6">
                  <c:v>132752.32909999992</c:v>
                </c:pt>
                <c:pt idx="7">
                  <c:v>307446.84773000004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 2025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318937.98663399997</c:v>
                </c:pt>
                <c:pt idx="1">
                  <c:v>73942.026006</c:v>
                </c:pt>
                <c:pt idx="2">
                  <c:v>47440.262886999997</c:v>
                </c:pt>
                <c:pt idx="3">
                  <c:v>33286.088519999998</c:v>
                </c:pt>
                <c:pt idx="4">
                  <c:v>50906.325527000001</c:v>
                </c:pt>
                <c:pt idx="5">
                  <c:v>11635.96047</c:v>
                </c:pt>
                <c:pt idx="6">
                  <c:v>41420.231982999998</c:v>
                </c:pt>
                <c:pt idx="7">
                  <c:v>172463.48753099999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 2025).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35329.31749999999</c:v>
                </c:pt>
                <c:pt idx="1">
                  <c:v>91479.413119999983</c:v>
                </c:pt>
                <c:pt idx="2">
                  <c:v>23862.568319999998</c:v>
                </c:pt>
                <c:pt idx="3">
                  <c:v>41448.155709999985</c:v>
                </c:pt>
                <c:pt idx="4">
                  <c:v>68580.538120000012</c:v>
                </c:pt>
                <c:pt idx="5">
                  <c:v>25284.266760000006</c:v>
                </c:pt>
                <c:pt idx="6">
                  <c:v>111059.37763000002</c:v>
                </c:pt>
                <c:pt idx="7">
                  <c:v>130680.32203000004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 2025). % en Peso.</a:t>
            </a:r>
          </a:p>
        </c:rich>
      </c:tx>
      <c:layout>
        <c:manualLayout>
          <c:xMode val="edge"/>
          <c:yMode val="edge"/>
          <c:x val="0.12623714580297021"/>
          <c:y val="2.666651201935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15717.677755999999</c:v>
                </c:pt>
                <c:pt idx="1">
                  <c:v>68982.425409000003</c:v>
                </c:pt>
                <c:pt idx="2">
                  <c:v>10885.16728</c:v>
                </c:pt>
                <c:pt idx="3">
                  <c:v>26007.887903999999</c:v>
                </c:pt>
                <c:pt idx="4">
                  <c:v>157523.891944</c:v>
                </c:pt>
                <c:pt idx="5">
                  <c:v>7221.9276170000003</c:v>
                </c:pt>
                <c:pt idx="6">
                  <c:v>74818.890734999994</c:v>
                </c:pt>
                <c:pt idx="7">
                  <c:v>78562.653502999994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baseline="0"/>
              <a:t>Principales origenes de las </a:t>
            </a:r>
            <a:r>
              <a:rPr lang="es-ES" sz="1100" b="1" u="sng" baseline="0"/>
              <a:t>Importaciones</a:t>
            </a:r>
            <a:r>
              <a:rPr lang="es-ES" sz="1100" b="1" baseline="0"/>
              <a:t> Agroalimentarias Andaluzas</a:t>
            </a:r>
            <a:r>
              <a:rPr lang="es-ES" sz="1200" b="1" i="0" u="none" strike="noStrike" baseline="0">
                <a:effectLst/>
              </a:rPr>
              <a:t> </a:t>
            </a:r>
            <a:r>
              <a:rPr lang="es-ES" sz="1100" b="1" baseline="0"/>
              <a:t>(Millones euros) Enero 2025</a:t>
            </a:r>
          </a:p>
        </c:rich>
      </c:tx>
      <c:layout>
        <c:manualLayout>
          <c:xMode val="edge"/>
          <c:yMode val="edge"/>
          <c:x val="0.13386974667795554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849322983459246"/>
          <c:y val="0.22119203849518809"/>
          <c:w val="0.81035440076765697"/>
          <c:h val="0.725601851851851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169414669416583E-5"/>
                  <c:y val="8.62690081970630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56168553176846"/>
                      <c:h val="0.164811940911567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54F-482B-A9E7-319362CE20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C8E-4B9F-AC2D-3A2FF385C8CF}"/>
                </c:ext>
              </c:extLst>
            </c:dLbl>
            <c:dLbl>
              <c:idx val="2"/>
              <c:layout>
                <c:manualLayout>
                  <c:x val="-4.7429936149018092E-3"/>
                  <c:y val="2.7950693602893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613304404495815"/>
                      <c:h val="0.150631114673892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7B4-48AF-99F7-3D03C03636E5}"/>
                </c:ext>
              </c:extLst>
            </c:dLbl>
            <c:dLbl>
              <c:idx val="4"/>
              <c:layout>
                <c:manualLayout>
                  <c:x val="1.7610946477139575E-3"/>
                  <c:y val="2.6405276498858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5252904128344"/>
                      <c:h val="0.18356463697082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7EA-44D0-BCBF-332DF5DBF534}"/>
                </c:ext>
              </c:extLst>
            </c:dLbl>
            <c:dLbl>
              <c:idx val="5"/>
              <c:layout>
                <c:manualLayout>
                  <c:x val="-1.1248407643312102E-4"/>
                  <c:y val="2.2725419255349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93316395724749"/>
                      <c:h val="0.157484632004727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EA-44D0-BCBF-332DF5DBF534}"/>
                </c:ext>
              </c:extLst>
            </c:dLbl>
            <c:dLbl>
              <c:idx val="6"/>
              <c:layout>
                <c:manualLayout>
                  <c:x val="-6.4797521775411572E-3"/>
                  <c:y val="9.15109637919204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A-44D0-BCBF-332DF5DBF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('Ranking países'!$G$5:$G$14,'Ranking países'!$G$64)</c:f>
              <c:strCache>
                <c:ptCount val="11"/>
                <c:pt idx="0">
                  <c:v>Marruecos</c:v>
                </c:pt>
                <c:pt idx="1">
                  <c:v>Portugal</c:v>
                </c:pt>
                <c:pt idx="2">
                  <c:v>Estados Unidos</c:v>
                </c:pt>
                <c:pt idx="3">
                  <c:v>Francia</c:v>
                </c:pt>
                <c:pt idx="4">
                  <c:v>Países Bajos</c:v>
                </c:pt>
                <c:pt idx="5">
                  <c:v>Alemania</c:v>
                </c:pt>
                <c:pt idx="6">
                  <c:v>Ucrania</c:v>
                </c:pt>
                <c:pt idx="7">
                  <c:v>Italia</c:v>
                </c:pt>
                <c:pt idx="8">
                  <c:v>Turquía</c:v>
                </c:pt>
                <c:pt idx="9">
                  <c:v>Perú</c:v>
                </c:pt>
                <c:pt idx="10">
                  <c:v>Resto</c:v>
                </c:pt>
              </c:strCache>
            </c:strRef>
          </c:cat>
          <c:val>
            <c:numRef>
              <c:f>'Ranking países'!$H$5:$H$14</c:f>
              <c:numCache>
                <c:formatCode>#,##0.0</c:formatCode>
                <c:ptCount val="10"/>
                <c:pt idx="0">
                  <c:v>104.46073808999998</c:v>
                </c:pt>
                <c:pt idx="1">
                  <c:v>62.557237160000007</c:v>
                </c:pt>
                <c:pt idx="2">
                  <c:v>42.260222010000007</c:v>
                </c:pt>
                <c:pt idx="3">
                  <c:v>40.362279839999999</c:v>
                </c:pt>
                <c:pt idx="4">
                  <c:v>32.578352219999999</c:v>
                </c:pt>
                <c:pt idx="5">
                  <c:v>30.366576729999981</c:v>
                </c:pt>
                <c:pt idx="6">
                  <c:v>19.490607359999998</c:v>
                </c:pt>
                <c:pt idx="7">
                  <c:v>16.921662289999997</c:v>
                </c:pt>
                <c:pt idx="8">
                  <c:v>13.704110520000002</c:v>
                </c:pt>
                <c:pt idx="9">
                  <c:v>12.248214499999998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46-4F31-8A49-3E34B59B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238512"/>
        <c:axId val="470238840"/>
      </c:barChart>
      <c:catAx>
        <c:axId val="47023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0238840"/>
        <c:crosses val="autoZero"/>
        <c:auto val="1"/>
        <c:lblAlgn val="ctr"/>
        <c:lblOffset val="100"/>
        <c:noMultiLvlLbl val="0"/>
      </c:catAx>
      <c:valAx>
        <c:axId val="47023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Millones de euros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23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148280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166210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60</xdr:row>
      <xdr:rowOff>1</xdr:rowOff>
    </xdr:from>
    <xdr:to>
      <xdr:col>9</xdr:col>
      <xdr:colOff>273326</xdr:colOff>
      <xdr:row>75</xdr:row>
      <xdr:rowOff>24848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3466C5-EDC5-422D-BD0D-CA7B3AE27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44</xdr:row>
      <xdr:rowOff>13766</xdr:rowOff>
    </xdr:from>
    <xdr:to>
      <xdr:col>3</xdr:col>
      <xdr:colOff>231913</xdr:colOff>
      <xdr:row>58</xdr:row>
      <xdr:rowOff>187154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C3056A-356A-4FF7-BB80-9E59EFEA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712701"/>
          <a:ext cx="3892826" cy="28403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8282</xdr:rowOff>
    </xdr:from>
    <xdr:to>
      <xdr:col>9</xdr:col>
      <xdr:colOff>273656</xdr:colOff>
      <xdr:row>59</xdr:row>
      <xdr:rowOff>52730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E7147B-3A1E-4BEF-8ECF-6BBE5E32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5109" y="9707217"/>
          <a:ext cx="3810330" cy="2901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182684</xdr:rowOff>
    </xdr:from>
    <xdr:to>
      <xdr:col>3</xdr:col>
      <xdr:colOff>231913</xdr:colOff>
      <xdr:row>74</xdr:row>
      <xdr:rowOff>143729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4DFC816-0A58-4302-86E4-3F942D0D5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739119"/>
          <a:ext cx="3892826" cy="2818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35</xdr:row>
      <xdr:rowOff>179293</xdr:rowOff>
    </xdr:from>
    <xdr:to>
      <xdr:col>13</xdr:col>
      <xdr:colOff>854485</xdr:colOff>
      <xdr:row>59</xdr:row>
      <xdr:rowOff>179294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067BE8-A926-420C-98A8-5A39D44F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36" y="14119411"/>
          <a:ext cx="7521984" cy="457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11204</xdr:rowOff>
    </xdr:from>
    <xdr:to>
      <xdr:col>5</xdr:col>
      <xdr:colOff>941294</xdr:colOff>
      <xdr:row>60</xdr:row>
      <xdr:rowOff>19573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6373FD-C210-4C99-8B21-9104FE1B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41822"/>
          <a:ext cx="7339853" cy="4580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zoomScale="115" zoomScaleNormal="115" zoomScaleSheetLayoutView="85" workbookViewId="0">
      <selection activeCell="L18" sqref="L18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31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34" t="s">
        <v>23</v>
      </c>
    </row>
    <row r="2" spans="1:11" ht="14.45" customHeight="1" x14ac:dyDescent="0.25">
      <c r="A2" s="132"/>
      <c r="B2" s="16"/>
      <c r="C2" s="16"/>
      <c r="D2" s="16"/>
      <c r="E2" s="71"/>
      <c r="F2" s="71"/>
      <c r="G2" s="139" t="s">
        <v>24</v>
      </c>
      <c r="H2" s="139"/>
      <c r="I2" s="139"/>
      <c r="J2" s="139"/>
      <c r="K2" s="135"/>
    </row>
    <row r="3" spans="1:11" x14ac:dyDescent="0.25">
      <c r="A3" s="132"/>
      <c r="B3" s="16"/>
      <c r="C3" s="16"/>
      <c r="D3" s="16"/>
      <c r="E3" s="72"/>
      <c r="F3" s="71"/>
      <c r="G3" s="139"/>
      <c r="H3" s="139"/>
      <c r="I3" s="139"/>
      <c r="J3" s="139"/>
      <c r="K3" s="135"/>
    </row>
    <row r="4" spans="1:11" x14ac:dyDescent="0.25">
      <c r="A4" s="132"/>
      <c r="B4" s="16"/>
      <c r="C4" s="16"/>
      <c r="D4" s="16"/>
      <c r="E4" s="16"/>
      <c r="F4" s="16"/>
      <c r="G4" s="16"/>
      <c r="H4" s="16"/>
      <c r="I4" s="16"/>
      <c r="J4" s="16"/>
      <c r="K4" s="135"/>
    </row>
    <row r="5" spans="1:11" x14ac:dyDescent="0.25">
      <c r="A5" s="132"/>
      <c r="B5" s="16"/>
      <c r="C5" s="16"/>
      <c r="D5" s="16"/>
      <c r="E5" s="16"/>
      <c r="F5" s="16"/>
      <c r="G5" s="16"/>
      <c r="H5" s="16"/>
      <c r="I5" s="16"/>
      <c r="J5" s="16"/>
      <c r="K5" s="135"/>
    </row>
    <row r="6" spans="1:11" x14ac:dyDescent="0.25">
      <c r="A6" s="132"/>
      <c r="B6" s="16"/>
      <c r="C6" s="16"/>
      <c r="D6" s="16"/>
      <c r="E6" s="16"/>
      <c r="F6" s="16"/>
      <c r="G6" s="16"/>
      <c r="H6" s="16"/>
      <c r="I6" s="16"/>
      <c r="J6" s="16"/>
      <c r="K6" s="135"/>
    </row>
    <row r="7" spans="1:11" x14ac:dyDescent="0.25">
      <c r="A7" s="132"/>
      <c r="B7" s="16"/>
      <c r="C7" s="16"/>
      <c r="D7" s="16"/>
      <c r="E7" s="16"/>
      <c r="F7" s="16"/>
      <c r="G7" s="16"/>
      <c r="H7" s="16"/>
      <c r="I7" s="16"/>
      <c r="J7" s="16"/>
      <c r="K7" s="135"/>
    </row>
    <row r="8" spans="1:11" x14ac:dyDescent="0.25">
      <c r="A8" s="132"/>
      <c r="B8" s="16"/>
      <c r="C8" s="16"/>
      <c r="D8" s="16"/>
      <c r="E8" s="16"/>
      <c r="F8" s="16"/>
      <c r="G8" s="16"/>
      <c r="H8" s="16"/>
      <c r="I8" s="16"/>
      <c r="J8" s="16"/>
      <c r="K8" s="135"/>
    </row>
    <row r="9" spans="1:11" x14ac:dyDescent="0.25">
      <c r="A9" s="132"/>
      <c r="B9" s="16"/>
      <c r="C9" s="16"/>
      <c r="D9" s="16"/>
      <c r="E9" s="16"/>
      <c r="F9" s="16"/>
      <c r="G9" s="16"/>
      <c r="H9" s="16"/>
      <c r="I9" s="16"/>
      <c r="J9" s="16"/>
      <c r="K9" s="135"/>
    </row>
    <row r="10" spans="1:11" ht="18.75" x14ac:dyDescent="0.3">
      <c r="A10" s="132"/>
      <c r="B10" s="16"/>
      <c r="C10" s="137" t="s">
        <v>163</v>
      </c>
      <c r="D10" s="137"/>
      <c r="E10" s="137"/>
      <c r="F10" s="137"/>
      <c r="G10" s="137"/>
      <c r="H10" s="137"/>
      <c r="I10" s="137"/>
      <c r="J10" s="16"/>
      <c r="K10" s="135"/>
    </row>
    <row r="11" spans="1:11" x14ac:dyDescent="0.25">
      <c r="A11" s="132"/>
      <c r="B11" s="16"/>
      <c r="C11" s="16"/>
      <c r="D11" s="16"/>
      <c r="E11" s="16"/>
      <c r="F11" s="16"/>
      <c r="G11" s="16"/>
      <c r="H11" s="16"/>
      <c r="I11" s="16"/>
      <c r="J11" s="16"/>
      <c r="K11" s="135"/>
    </row>
    <row r="12" spans="1:11" x14ac:dyDescent="0.25">
      <c r="A12" s="132"/>
      <c r="B12" s="16"/>
      <c r="C12" s="16"/>
      <c r="D12" s="16"/>
      <c r="E12" s="16"/>
      <c r="F12" s="16"/>
      <c r="G12" s="16"/>
      <c r="H12" s="16"/>
      <c r="I12" s="16"/>
      <c r="J12" s="16"/>
      <c r="K12" s="135"/>
    </row>
    <row r="13" spans="1:11" x14ac:dyDescent="0.25">
      <c r="A13" s="132"/>
      <c r="B13" s="16"/>
      <c r="C13" s="16"/>
      <c r="D13" s="16"/>
      <c r="E13" s="16"/>
      <c r="F13" s="16"/>
      <c r="G13" s="16"/>
      <c r="H13" s="16"/>
      <c r="I13" s="16"/>
      <c r="J13" s="16"/>
      <c r="K13" s="135"/>
    </row>
    <row r="14" spans="1:11" x14ac:dyDescent="0.25">
      <c r="A14" s="132"/>
      <c r="B14" s="16"/>
      <c r="C14" s="16"/>
      <c r="D14" s="16"/>
      <c r="E14" s="16"/>
      <c r="F14" s="16"/>
      <c r="G14" s="16"/>
      <c r="H14" s="16"/>
      <c r="I14" s="16"/>
      <c r="J14" s="16"/>
      <c r="K14" s="135"/>
    </row>
    <row r="15" spans="1:11" x14ac:dyDescent="0.25">
      <c r="A15" s="132"/>
      <c r="B15" s="16"/>
      <c r="C15" s="16"/>
      <c r="D15" s="16"/>
      <c r="E15" s="16"/>
      <c r="F15" s="16"/>
      <c r="G15" s="16"/>
      <c r="H15" s="16"/>
      <c r="I15" s="16"/>
      <c r="J15" s="16"/>
      <c r="K15" s="135"/>
    </row>
    <row r="16" spans="1:11" x14ac:dyDescent="0.25">
      <c r="A16" s="132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35"/>
    </row>
    <row r="17" spans="1:11" x14ac:dyDescent="0.25">
      <c r="A17" s="132"/>
      <c r="B17" s="16"/>
      <c r="C17" s="16" t="s">
        <v>28</v>
      </c>
      <c r="D17" s="16" t="s">
        <v>156</v>
      </c>
      <c r="E17" s="16"/>
      <c r="F17" s="16"/>
      <c r="G17" s="16"/>
      <c r="H17" s="16"/>
      <c r="I17" s="16"/>
      <c r="J17" s="16"/>
      <c r="K17" s="135"/>
    </row>
    <row r="18" spans="1:11" x14ac:dyDescent="0.25">
      <c r="A18" s="132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35"/>
    </row>
    <row r="19" spans="1:11" x14ac:dyDescent="0.25">
      <c r="A19" s="132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35"/>
    </row>
    <row r="20" spans="1:11" x14ac:dyDescent="0.25">
      <c r="A20" s="132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35"/>
    </row>
    <row r="21" spans="1:11" x14ac:dyDescent="0.25">
      <c r="A21" s="132"/>
      <c r="B21" s="16"/>
      <c r="C21" s="16"/>
      <c r="D21" s="16"/>
      <c r="E21" s="16"/>
      <c r="F21" s="16"/>
      <c r="G21" s="16"/>
      <c r="H21" s="16"/>
      <c r="I21" s="16"/>
      <c r="J21" s="16"/>
      <c r="K21" s="135"/>
    </row>
    <row r="22" spans="1:11" x14ac:dyDescent="0.25">
      <c r="A22" s="132"/>
      <c r="B22" s="16"/>
      <c r="C22" s="16"/>
      <c r="D22" s="16"/>
      <c r="E22" s="16"/>
      <c r="F22" s="16"/>
      <c r="G22" s="16"/>
      <c r="H22" s="16"/>
      <c r="I22" s="16"/>
      <c r="J22" s="16"/>
      <c r="K22" s="135"/>
    </row>
    <row r="23" spans="1:11" x14ac:dyDescent="0.25">
      <c r="A23" s="132"/>
      <c r="B23" s="16"/>
      <c r="C23" s="16"/>
      <c r="D23" s="16"/>
      <c r="E23" s="16"/>
      <c r="F23" s="16"/>
      <c r="G23" s="16"/>
      <c r="H23" s="16"/>
      <c r="I23" s="16"/>
      <c r="J23" s="16"/>
      <c r="K23" s="135"/>
    </row>
    <row r="24" spans="1:11" x14ac:dyDescent="0.25">
      <c r="A24" s="132"/>
      <c r="B24" s="16"/>
      <c r="C24" s="16"/>
      <c r="D24" s="16"/>
      <c r="E24" s="16"/>
      <c r="F24" s="16"/>
      <c r="G24" s="16"/>
      <c r="H24" s="16"/>
      <c r="I24" s="16"/>
      <c r="J24" s="16"/>
      <c r="K24" s="135"/>
    </row>
    <row r="25" spans="1:11" ht="15" customHeight="1" x14ac:dyDescent="0.25">
      <c r="A25" s="132"/>
      <c r="B25" s="16"/>
      <c r="C25" s="140" t="s">
        <v>25</v>
      </c>
      <c r="D25" s="140"/>
      <c r="E25" s="140"/>
      <c r="F25" s="140"/>
      <c r="G25" s="140"/>
      <c r="H25" s="140"/>
      <c r="I25" s="140"/>
      <c r="J25" s="16"/>
      <c r="K25" s="135"/>
    </row>
    <row r="26" spans="1:11" x14ac:dyDescent="0.25">
      <c r="A26" s="132"/>
      <c r="B26" s="16"/>
      <c r="C26" s="140"/>
      <c r="D26" s="140"/>
      <c r="E26" s="140"/>
      <c r="F26" s="140"/>
      <c r="G26" s="140"/>
      <c r="H26" s="140"/>
      <c r="I26" s="140"/>
      <c r="J26" s="16"/>
      <c r="K26" s="135"/>
    </row>
    <row r="27" spans="1:11" x14ac:dyDescent="0.25">
      <c r="A27" s="132"/>
      <c r="B27" s="16"/>
      <c r="C27" s="16"/>
      <c r="D27" s="16"/>
      <c r="E27" s="16"/>
      <c r="F27" s="16"/>
      <c r="G27" s="16"/>
      <c r="H27" s="16"/>
      <c r="I27" s="16"/>
      <c r="J27" s="16"/>
      <c r="K27" s="135"/>
    </row>
    <row r="28" spans="1:11" x14ac:dyDescent="0.25">
      <c r="A28" s="132"/>
      <c r="B28" s="16"/>
      <c r="C28" s="16"/>
      <c r="D28" s="16"/>
      <c r="E28" s="16"/>
      <c r="F28" s="16"/>
      <c r="G28" s="16"/>
      <c r="H28" s="16"/>
      <c r="I28" s="16"/>
      <c r="J28" s="16"/>
      <c r="K28" s="135"/>
    </row>
    <row r="29" spans="1:11" ht="15" customHeight="1" x14ac:dyDescent="0.25">
      <c r="A29" s="132"/>
      <c r="B29" s="16"/>
      <c r="C29" s="138" t="s">
        <v>164</v>
      </c>
      <c r="D29" s="138"/>
      <c r="E29" s="138"/>
      <c r="F29" s="138"/>
      <c r="G29" s="138"/>
      <c r="H29" s="138"/>
      <c r="I29" s="16"/>
      <c r="J29" s="16"/>
      <c r="K29" s="135"/>
    </row>
    <row r="30" spans="1:11" x14ac:dyDescent="0.25">
      <c r="A30" s="132"/>
      <c r="B30" s="16"/>
      <c r="C30" s="138"/>
      <c r="D30" s="138"/>
      <c r="E30" s="138"/>
      <c r="F30" s="138"/>
      <c r="G30" s="138"/>
      <c r="H30" s="138"/>
      <c r="I30" s="16"/>
      <c r="J30" s="16"/>
      <c r="K30" s="135"/>
    </row>
    <row r="31" spans="1:11" x14ac:dyDescent="0.25">
      <c r="A31" s="132"/>
      <c r="B31" s="16"/>
      <c r="C31" s="16"/>
      <c r="D31" s="16"/>
      <c r="E31" s="16"/>
      <c r="F31" s="16"/>
      <c r="G31" s="16"/>
      <c r="H31" s="16"/>
      <c r="I31" s="16"/>
      <c r="J31" s="16"/>
      <c r="K31" s="135"/>
    </row>
    <row r="32" spans="1:11" x14ac:dyDescent="0.25">
      <c r="A32" s="133"/>
      <c r="B32" s="17"/>
      <c r="C32" s="17"/>
      <c r="D32" s="17"/>
      <c r="E32" s="17"/>
      <c r="F32" s="17"/>
      <c r="G32" s="17"/>
      <c r="H32" s="17"/>
      <c r="I32" s="17"/>
      <c r="J32" s="17"/>
      <c r="K32" s="136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="115" zoomScaleNormal="115" zoomScaleSheetLayoutView="85" zoomScalePageLayoutView="85" workbookViewId="0">
      <selection activeCell="M15" sqref="M15"/>
    </sheetView>
  </sheetViews>
  <sheetFormatPr baseColWidth="10" defaultRowHeight="15" x14ac:dyDescent="0.25"/>
  <cols>
    <col min="2" max="3" width="11.5703125" style="115"/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41"/>
      <c r="B5" s="143" t="s">
        <v>0</v>
      </c>
      <c r="C5" s="144"/>
      <c r="D5" s="143" t="s">
        <v>0</v>
      </c>
      <c r="E5" s="144"/>
      <c r="F5" s="143" t="s">
        <v>162</v>
      </c>
      <c r="G5" s="144"/>
      <c r="H5" s="143" t="s">
        <v>162</v>
      </c>
      <c r="I5" s="144"/>
      <c r="J5" s="146" t="s">
        <v>1</v>
      </c>
      <c r="K5" s="147"/>
    </row>
    <row r="6" spans="1:13" x14ac:dyDescent="0.25">
      <c r="A6" s="142"/>
      <c r="B6" s="145">
        <v>2023</v>
      </c>
      <c r="C6" s="145"/>
      <c r="D6" s="145">
        <v>2024</v>
      </c>
      <c r="E6" s="145"/>
      <c r="F6" s="145">
        <v>2024</v>
      </c>
      <c r="G6" s="145"/>
      <c r="H6" s="145">
        <v>2025</v>
      </c>
      <c r="I6" s="145"/>
      <c r="J6" s="148"/>
      <c r="K6" s="149"/>
    </row>
    <row r="7" spans="1:13" x14ac:dyDescent="0.25">
      <c r="A7" s="6" t="s">
        <v>2</v>
      </c>
      <c r="B7" s="127" t="s">
        <v>3</v>
      </c>
      <c r="C7" s="127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4047676.2725799964</v>
      </c>
      <c r="C8" s="100">
        <v>2583438.375697</v>
      </c>
      <c r="D8" s="5">
        <v>4030704.4444599994</v>
      </c>
      <c r="E8" s="4">
        <v>2781812.535958</v>
      </c>
      <c r="F8" s="100">
        <v>504635.82088999997</v>
      </c>
      <c r="G8" s="100">
        <v>292316.51505500003</v>
      </c>
      <c r="H8" s="5">
        <v>578482.43582999997</v>
      </c>
      <c r="I8" s="100">
        <v>318937.98663399997</v>
      </c>
      <c r="J8" s="110">
        <v>14.633645072947965</v>
      </c>
      <c r="K8" s="111">
        <v>9.107070660715511</v>
      </c>
      <c r="L8" s="119"/>
      <c r="M8" s="1"/>
    </row>
    <row r="9" spans="1:13" x14ac:dyDescent="0.25">
      <c r="A9" s="7" t="s">
        <v>8</v>
      </c>
      <c r="B9" s="5">
        <v>909119.71924000036</v>
      </c>
      <c r="C9" s="100">
        <v>475657.862112</v>
      </c>
      <c r="D9" s="5">
        <v>1014393.0307200007</v>
      </c>
      <c r="E9" s="4">
        <v>651206.14398499997</v>
      </c>
      <c r="F9" s="100">
        <v>88200.521699999954</v>
      </c>
      <c r="G9" s="100">
        <v>71125.237645999994</v>
      </c>
      <c r="H9" s="5">
        <v>85857.725049999979</v>
      </c>
      <c r="I9" s="100">
        <v>73942.026006</v>
      </c>
      <c r="J9" s="110">
        <v>-2.6562163180492573</v>
      </c>
      <c r="K9" s="111">
        <v>3.9603218958923492</v>
      </c>
      <c r="L9" s="119"/>
      <c r="M9" s="1"/>
    </row>
    <row r="10" spans="1:13" x14ac:dyDescent="0.25">
      <c r="A10" s="7" t="s">
        <v>9</v>
      </c>
      <c r="B10" s="5">
        <v>1205469.1821600008</v>
      </c>
      <c r="C10" s="100">
        <v>451413.52942500002</v>
      </c>
      <c r="D10" s="5">
        <v>1495915.3478199984</v>
      </c>
      <c r="E10" s="4">
        <v>565623.99833800003</v>
      </c>
      <c r="F10" s="100">
        <v>139663.59533000004</v>
      </c>
      <c r="G10" s="100">
        <v>53397.898626000002</v>
      </c>
      <c r="H10" s="5">
        <v>114250.28489999994</v>
      </c>
      <c r="I10" s="100">
        <v>47440.262886999997</v>
      </c>
      <c r="J10" s="110">
        <v>-18.196087799367476</v>
      </c>
      <c r="K10" s="111">
        <v>-11.157060281954932</v>
      </c>
      <c r="L10" s="119"/>
      <c r="M10" s="1"/>
    </row>
    <row r="11" spans="1:13" x14ac:dyDescent="0.25">
      <c r="A11" s="7" t="s">
        <v>10</v>
      </c>
      <c r="B11" s="5">
        <v>918401.34056000039</v>
      </c>
      <c r="C11" s="100">
        <v>283246.832283</v>
      </c>
      <c r="D11" s="5">
        <v>991483.65721999994</v>
      </c>
      <c r="E11" s="4">
        <v>310252.29357699997</v>
      </c>
      <c r="F11" s="100">
        <v>85098.203890000019</v>
      </c>
      <c r="G11" s="100">
        <v>27754.732633</v>
      </c>
      <c r="H11" s="5">
        <v>97633.970959999977</v>
      </c>
      <c r="I11" s="100">
        <v>33286.088519999998</v>
      </c>
      <c r="J11" s="110">
        <v>14.730942014010061</v>
      </c>
      <c r="K11" s="111">
        <v>19.929415138459273</v>
      </c>
      <c r="L11" s="119"/>
      <c r="M11" s="1"/>
    </row>
    <row r="12" spans="1:13" x14ac:dyDescent="0.25">
      <c r="A12" s="7" t="s">
        <v>11</v>
      </c>
      <c r="B12" s="5">
        <v>1696904.9325599996</v>
      </c>
      <c r="C12" s="100">
        <v>632476.35068899998</v>
      </c>
      <c r="D12" s="5">
        <v>1789610.3569900009</v>
      </c>
      <c r="E12" s="4">
        <v>582523.42396799999</v>
      </c>
      <c r="F12" s="100">
        <v>115401.95339000001</v>
      </c>
      <c r="G12" s="100">
        <v>38199.630813000003</v>
      </c>
      <c r="H12" s="5">
        <v>151141.61791</v>
      </c>
      <c r="I12" s="100">
        <v>50906.325527000001</v>
      </c>
      <c r="J12" s="110">
        <v>30.969722322825916</v>
      </c>
      <c r="K12" s="111">
        <v>33.263920209604976</v>
      </c>
      <c r="L12" s="119"/>
      <c r="M12" s="1"/>
    </row>
    <row r="13" spans="1:13" x14ac:dyDescent="0.25">
      <c r="A13" s="7" t="s">
        <v>12</v>
      </c>
      <c r="B13" s="5">
        <v>266488.13032000011</v>
      </c>
      <c r="C13" s="100">
        <v>63267.902604000003</v>
      </c>
      <c r="D13" s="5">
        <v>413586.32818999962</v>
      </c>
      <c r="E13" s="4">
        <v>72637.336754000004</v>
      </c>
      <c r="F13" s="100">
        <v>33999.59964</v>
      </c>
      <c r="G13" s="100">
        <v>5573.6761189999997</v>
      </c>
      <c r="H13" s="5">
        <v>48897.005759999993</v>
      </c>
      <c r="I13" s="100">
        <v>11635.96047</v>
      </c>
      <c r="J13" s="110">
        <v>43.816416304130321</v>
      </c>
      <c r="K13" s="111">
        <v>108.76635494363214</v>
      </c>
      <c r="L13" s="119"/>
      <c r="M13" s="1"/>
    </row>
    <row r="14" spans="1:13" x14ac:dyDescent="0.25">
      <c r="A14" s="7" t="s">
        <v>13</v>
      </c>
      <c r="B14" s="5">
        <v>1441627.3587</v>
      </c>
      <c r="C14" s="100">
        <v>442139.39895200002</v>
      </c>
      <c r="D14" s="5">
        <v>1700592.178749999</v>
      </c>
      <c r="E14" s="4">
        <v>475429.504395</v>
      </c>
      <c r="F14" s="100">
        <v>135159.50540999998</v>
      </c>
      <c r="G14" s="100">
        <v>37589.961308999998</v>
      </c>
      <c r="H14" s="5">
        <v>132752.32909999992</v>
      </c>
      <c r="I14" s="100">
        <v>41420.231982999998</v>
      </c>
      <c r="J14" s="110">
        <v>-1.780989285731708</v>
      </c>
      <c r="K14" s="111">
        <v>10.18961057851085</v>
      </c>
      <c r="L14" s="119"/>
      <c r="M14" s="1"/>
    </row>
    <row r="15" spans="1:13" x14ac:dyDescent="0.25">
      <c r="A15" s="7" t="s">
        <v>14</v>
      </c>
      <c r="B15" s="5">
        <v>3468275.624479997</v>
      </c>
      <c r="C15" s="100">
        <v>1472788.3235279999</v>
      </c>
      <c r="D15" s="5">
        <v>4365950.9607200008</v>
      </c>
      <c r="E15" s="4">
        <v>1658090.762626</v>
      </c>
      <c r="F15" s="100">
        <v>331935.46843000024</v>
      </c>
      <c r="G15" s="100">
        <v>131510.651511</v>
      </c>
      <c r="H15" s="5">
        <v>307446.84773000004</v>
      </c>
      <c r="I15" s="100">
        <v>172463.48753099999</v>
      </c>
      <c r="J15" s="110">
        <v>-7.3775245579592088</v>
      </c>
      <c r="K15" s="111">
        <v>31.14031871142738</v>
      </c>
      <c r="L15" s="119"/>
      <c r="M15" s="1"/>
    </row>
    <row r="16" spans="1:13" ht="15.75" thickBot="1" x14ac:dyDescent="0.3">
      <c r="A16" s="8" t="s">
        <v>15</v>
      </c>
      <c r="B16" s="101">
        <v>13953962.560599992</v>
      </c>
      <c r="C16" s="101">
        <v>6404428.5752900001</v>
      </c>
      <c r="D16" s="101">
        <v>15802236.30487</v>
      </c>
      <c r="E16" s="101">
        <v>7097575.999601</v>
      </c>
      <c r="F16" s="101">
        <v>1434094.6686800006</v>
      </c>
      <c r="G16" s="101">
        <v>657468.30371200002</v>
      </c>
      <c r="H16" s="101">
        <v>1516462.2172399999</v>
      </c>
      <c r="I16" s="101">
        <v>750032.36955800001</v>
      </c>
      <c r="J16" s="112">
        <v>5.7435224018937179</v>
      </c>
      <c r="K16" s="113">
        <v>14.078863623294472</v>
      </c>
      <c r="L16" s="119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18" t="s">
        <v>180</v>
      </c>
      <c r="B18" s="118"/>
      <c r="C18" s="118"/>
      <c r="D18" s="118"/>
      <c r="E18" s="118"/>
      <c r="F18" s="118"/>
      <c r="G18" s="118"/>
      <c r="H18" s="118"/>
      <c r="I18" s="115"/>
      <c r="J18" s="115"/>
      <c r="K18" s="115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41"/>
      <c r="B41" s="143" t="s">
        <v>0</v>
      </c>
      <c r="C41" s="144"/>
      <c r="D41" s="143" t="s">
        <v>0</v>
      </c>
      <c r="E41" s="144"/>
      <c r="F41" s="143" t="s">
        <v>162</v>
      </c>
      <c r="G41" s="144"/>
      <c r="H41" s="143" t="s">
        <v>162</v>
      </c>
      <c r="I41" s="144"/>
      <c r="J41" s="146" t="s">
        <v>1</v>
      </c>
      <c r="K41" s="147"/>
    </row>
    <row r="42" spans="1:15" x14ac:dyDescent="0.25">
      <c r="A42" s="142"/>
      <c r="B42" s="145">
        <v>2023</v>
      </c>
      <c r="C42" s="145"/>
      <c r="D42" s="145">
        <v>2024</v>
      </c>
      <c r="E42" s="145"/>
      <c r="F42" s="145">
        <v>2024</v>
      </c>
      <c r="G42" s="145"/>
      <c r="H42" s="145">
        <v>2025</v>
      </c>
      <c r="I42" s="145"/>
      <c r="J42" s="148"/>
      <c r="K42" s="149"/>
    </row>
    <row r="43" spans="1:15" x14ac:dyDescent="0.25">
      <c r="A43" s="6" t="s">
        <v>2</v>
      </c>
      <c r="B43" s="127" t="s">
        <v>3</v>
      </c>
      <c r="C43" s="127" t="s">
        <v>4</v>
      </c>
      <c r="D43" s="127" t="s">
        <v>3</v>
      </c>
      <c r="E43" s="127" t="s">
        <v>4</v>
      </c>
      <c r="F43" s="127" t="s">
        <v>3</v>
      </c>
      <c r="G43" s="127" t="s">
        <v>4</v>
      </c>
      <c r="H43" s="127" t="s">
        <v>3</v>
      </c>
      <c r="I43" s="127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420002.72336</v>
      </c>
      <c r="C44" s="100">
        <v>148370.065615</v>
      </c>
      <c r="D44" s="5">
        <v>482466.09539999999</v>
      </c>
      <c r="E44" s="4">
        <v>203194.81481099999</v>
      </c>
      <c r="F44" s="100">
        <v>40540.968779999996</v>
      </c>
      <c r="G44" s="100">
        <v>19001.053186000001</v>
      </c>
      <c r="H44" s="5">
        <v>35329.31749999999</v>
      </c>
      <c r="I44" s="100">
        <v>15717.677755999999</v>
      </c>
      <c r="J44" s="110">
        <v>-12.855270697357041</v>
      </c>
      <c r="K44" s="111">
        <v>-17.27996547275178</v>
      </c>
      <c r="O44" s="115"/>
    </row>
    <row r="45" spans="1:15" x14ac:dyDescent="0.25">
      <c r="A45" s="7" t="s">
        <v>8</v>
      </c>
      <c r="B45" s="5">
        <v>1243585.7527099992</v>
      </c>
      <c r="C45" s="100">
        <v>1561843.5733769999</v>
      </c>
      <c r="D45" s="5">
        <v>1036180.2279999999</v>
      </c>
      <c r="E45" s="4">
        <v>920011.75866699999</v>
      </c>
      <c r="F45" s="100">
        <v>108193.00250999999</v>
      </c>
      <c r="G45" s="100">
        <v>131509.00562099999</v>
      </c>
      <c r="H45" s="5">
        <v>91479.413119999983</v>
      </c>
      <c r="I45" s="100">
        <v>68982.425409000003</v>
      </c>
      <c r="J45" s="110">
        <v>-15.447939332726454</v>
      </c>
      <c r="K45" s="111">
        <v>-47.545474104030063</v>
      </c>
    </row>
    <row r="46" spans="1:15" x14ac:dyDescent="0.25">
      <c r="A46" s="7" t="s">
        <v>9</v>
      </c>
      <c r="B46" s="5">
        <v>335199.83617000014</v>
      </c>
      <c r="C46" s="100">
        <v>173254.23392100001</v>
      </c>
      <c r="D46" s="5">
        <v>445431.05136000016</v>
      </c>
      <c r="E46" s="4">
        <v>181016.401384</v>
      </c>
      <c r="F46" s="100">
        <v>35291.408439999992</v>
      </c>
      <c r="G46" s="100">
        <v>16648.909132000001</v>
      </c>
      <c r="H46" s="5">
        <v>23862.568319999998</v>
      </c>
      <c r="I46" s="100">
        <v>10885.16728</v>
      </c>
      <c r="J46" s="110">
        <v>-32.384199512554211</v>
      </c>
      <c r="K46" s="111">
        <v>-34.619336355928645</v>
      </c>
    </row>
    <row r="47" spans="1:15" x14ac:dyDescent="0.25">
      <c r="A47" s="7" t="s">
        <v>10</v>
      </c>
      <c r="B47" s="5">
        <v>402872.17057999992</v>
      </c>
      <c r="C47" s="100">
        <v>340938.83034599997</v>
      </c>
      <c r="D47" s="5">
        <v>437440.08871000016</v>
      </c>
      <c r="E47" s="4">
        <v>314124.94704100001</v>
      </c>
      <c r="F47" s="100">
        <v>36211.57086</v>
      </c>
      <c r="G47" s="100">
        <v>20355.550520000001</v>
      </c>
      <c r="H47" s="5">
        <v>41448.155709999985</v>
      </c>
      <c r="I47" s="100">
        <v>26007.887903999999</v>
      </c>
      <c r="J47" s="110">
        <v>14.46108170851107</v>
      </c>
      <c r="K47" s="111">
        <v>27.768039869255269</v>
      </c>
    </row>
    <row r="48" spans="1:15" x14ac:dyDescent="0.25">
      <c r="A48" s="7" t="s">
        <v>11</v>
      </c>
      <c r="B48" s="5">
        <v>1194671.442010001</v>
      </c>
      <c r="C48" s="100">
        <v>2203838.9336529998</v>
      </c>
      <c r="D48" s="5">
        <v>1028774.1595300005</v>
      </c>
      <c r="E48" s="4">
        <v>1806972.041985</v>
      </c>
      <c r="F48" s="100">
        <v>97156.384589999972</v>
      </c>
      <c r="G48" s="100">
        <v>191630.12235300001</v>
      </c>
      <c r="H48" s="5">
        <v>68580.538120000012</v>
      </c>
      <c r="I48" s="100">
        <v>157523.891944</v>
      </c>
      <c r="J48" s="110">
        <v>-29.412216799328277</v>
      </c>
      <c r="K48" s="111">
        <v>-17.797948459362381</v>
      </c>
    </row>
    <row r="49" spans="1:11" x14ac:dyDescent="0.25">
      <c r="A49" s="7" t="s">
        <v>12</v>
      </c>
      <c r="B49" s="5">
        <v>305214.50988999981</v>
      </c>
      <c r="C49" s="100">
        <v>80342.418952000007</v>
      </c>
      <c r="D49" s="5">
        <v>329404.87009999988</v>
      </c>
      <c r="E49" s="4">
        <v>88152.265962999998</v>
      </c>
      <c r="F49" s="100">
        <v>25730.104390000008</v>
      </c>
      <c r="G49" s="100">
        <v>7163.3962039999997</v>
      </c>
      <c r="H49" s="5">
        <v>25284.266760000006</v>
      </c>
      <c r="I49" s="100">
        <v>7221.9276170000003</v>
      </c>
      <c r="J49" s="110">
        <v>-1.7327470702889041</v>
      </c>
      <c r="K49" s="111">
        <v>0.8170902646333732</v>
      </c>
    </row>
    <row r="50" spans="1:11" x14ac:dyDescent="0.25">
      <c r="A50" s="7" t="s">
        <v>13</v>
      </c>
      <c r="B50" s="5">
        <v>1490562.6206299993</v>
      </c>
      <c r="C50" s="100">
        <v>1004522.139145</v>
      </c>
      <c r="D50" s="5">
        <v>1393727.47227</v>
      </c>
      <c r="E50" s="4">
        <v>993293.18056699994</v>
      </c>
      <c r="F50" s="100">
        <v>113573.15061000001</v>
      </c>
      <c r="G50" s="100">
        <v>95816.375008000003</v>
      </c>
      <c r="H50" s="5">
        <v>111059.37763000002</v>
      </c>
      <c r="I50" s="100">
        <v>74818.890734999994</v>
      </c>
      <c r="J50" s="110">
        <v>-2.2133514536653691</v>
      </c>
      <c r="K50" s="111">
        <v>-21.914296247637072</v>
      </c>
    </row>
    <row r="51" spans="1:11" x14ac:dyDescent="0.25">
      <c r="A51" s="7" t="s">
        <v>14</v>
      </c>
      <c r="B51" s="5">
        <v>1945128.5542600008</v>
      </c>
      <c r="C51" s="100">
        <v>1510905.038131</v>
      </c>
      <c r="D51" s="5">
        <v>1996110.422299999</v>
      </c>
      <c r="E51" s="4">
        <v>1173114.1467909999</v>
      </c>
      <c r="F51" s="100">
        <v>168949.37836999996</v>
      </c>
      <c r="G51" s="100">
        <v>122459.21958999999</v>
      </c>
      <c r="H51" s="5">
        <v>130680.32203000004</v>
      </c>
      <c r="I51" s="100">
        <v>78562.653502999994</v>
      </c>
      <c r="J51" s="110">
        <v>-22.651196890580149</v>
      </c>
      <c r="K51" s="111">
        <v>-35.845864634747834</v>
      </c>
    </row>
    <row r="52" spans="1:11" ht="15.75" thickBot="1" x14ac:dyDescent="0.3">
      <c r="A52" s="8" t="s">
        <v>15</v>
      </c>
      <c r="B52" s="101">
        <v>7337237.6096099997</v>
      </c>
      <c r="C52" s="101">
        <v>7024015.2331400001</v>
      </c>
      <c r="D52" s="101">
        <v>7149534.3876700001</v>
      </c>
      <c r="E52" s="101">
        <v>5679879.557209</v>
      </c>
      <c r="F52" s="101">
        <v>625645.96854999999</v>
      </c>
      <c r="G52" s="101">
        <v>604583.63161399995</v>
      </c>
      <c r="H52" s="101">
        <v>527723.95918999997</v>
      </c>
      <c r="I52" s="101">
        <v>439720.52214800002</v>
      </c>
      <c r="J52" s="112">
        <v>-15.651345054926916</v>
      </c>
      <c r="K52" s="113">
        <v>-27.26886750570478</v>
      </c>
    </row>
    <row r="53" spans="1:11" x14ac:dyDescent="0.25">
      <c r="A53" t="s">
        <v>21</v>
      </c>
    </row>
    <row r="54" spans="1:11" x14ac:dyDescent="0.25">
      <c r="A54" s="118" t="s">
        <v>180</v>
      </c>
      <c r="B54" s="118"/>
      <c r="C54" s="118"/>
    </row>
  </sheetData>
  <mergeCells count="20"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5:E5"/>
    <mergeCell ref="D41:E41"/>
    <mergeCell ref="B5:C5"/>
    <mergeCell ref="B6:C6"/>
    <mergeCell ref="B41:C41"/>
    <mergeCell ref="B42:C42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R64"/>
  <sheetViews>
    <sheetView zoomScale="115" zoomScaleNormal="115" zoomScaleSheetLayoutView="70" zoomScalePageLayoutView="70" workbookViewId="0">
      <selection activeCell="E58" sqref="E58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3" customWidth="1"/>
    <col min="4" max="4" width="12.85546875" customWidth="1"/>
    <col min="5" max="5" width="10.7109375" customWidth="1"/>
    <col min="6" max="6" width="2.85546875" customWidth="1"/>
    <col min="7" max="7" width="26.7109375" customWidth="1"/>
    <col min="8" max="8" width="13.28515625" customWidth="1"/>
    <col min="9" max="10" width="13" customWidth="1"/>
    <col min="11" max="11" width="10.42578125" customWidth="1"/>
  </cols>
  <sheetData>
    <row r="1" spans="1:13" ht="15.75" x14ac:dyDescent="0.25">
      <c r="A1" s="12" t="s">
        <v>35</v>
      </c>
      <c r="G1" s="12" t="s">
        <v>36</v>
      </c>
    </row>
    <row r="2" spans="1:13" ht="37.9" customHeight="1" x14ac:dyDescent="0.25">
      <c r="A2" s="150" t="s">
        <v>122</v>
      </c>
      <c r="B2" s="150"/>
      <c r="C2" s="150"/>
      <c r="D2" s="150"/>
      <c r="E2" s="150"/>
      <c r="F2" s="18"/>
      <c r="G2" s="150" t="s">
        <v>121</v>
      </c>
      <c r="H2" s="150"/>
      <c r="I2" s="150"/>
      <c r="J2" s="150"/>
      <c r="K2" s="150"/>
    </row>
    <row r="3" spans="1:13" ht="21.6" customHeight="1" thickBot="1" x14ac:dyDescent="0.3">
      <c r="A3" s="73" t="s">
        <v>166</v>
      </c>
      <c r="G3" s="73" t="s">
        <v>166</v>
      </c>
    </row>
    <row r="4" spans="1:13" ht="83.25" customHeight="1" x14ac:dyDescent="0.25">
      <c r="A4" s="14" t="s">
        <v>37</v>
      </c>
      <c r="B4" s="67" t="s">
        <v>168</v>
      </c>
      <c r="C4" s="43" t="s">
        <v>170</v>
      </c>
      <c r="D4" s="43" t="s">
        <v>172</v>
      </c>
      <c r="E4" s="44" t="s">
        <v>124</v>
      </c>
      <c r="G4" s="14" t="s">
        <v>37</v>
      </c>
      <c r="H4" s="67" t="s">
        <v>169</v>
      </c>
      <c r="I4" s="43" t="s">
        <v>171</v>
      </c>
      <c r="J4" s="43" t="s">
        <v>172</v>
      </c>
      <c r="K4" s="44" t="s">
        <v>40</v>
      </c>
      <c r="L4" s="115"/>
      <c r="M4" s="121"/>
    </row>
    <row r="5" spans="1:13" x14ac:dyDescent="0.25">
      <c r="A5" s="30" t="s">
        <v>56</v>
      </c>
      <c r="B5" s="75">
        <v>306.08001525999993</v>
      </c>
      <c r="C5" s="75">
        <v>270.90680913000006</v>
      </c>
      <c r="D5" s="36">
        <f t="shared" ref="D5:D34" si="0">(B5/C5)-1</f>
        <v>0.12983507591764254</v>
      </c>
      <c r="E5" s="45">
        <f t="shared" ref="E5:E34" si="1">B5/$B$41</f>
        <v>0.20183820723016327</v>
      </c>
      <c r="G5" s="30" t="s">
        <v>78</v>
      </c>
      <c r="H5" s="75">
        <v>104.46073808999998</v>
      </c>
      <c r="I5" s="75">
        <v>102.58822617999998</v>
      </c>
      <c r="J5" s="36">
        <f t="shared" ref="J5:J34" si="2">(H5/I5)-1</f>
        <v>1.8252697992014344E-2</v>
      </c>
      <c r="K5" s="45">
        <f t="shared" ref="K5:K34" si="3">H5/$H$41</f>
        <v>0.19794579395321765</v>
      </c>
      <c r="L5" s="115"/>
      <c r="M5" s="74"/>
    </row>
    <row r="6" spans="1:13" x14ac:dyDescent="0.25">
      <c r="A6" s="30" t="s">
        <v>57</v>
      </c>
      <c r="B6" s="75">
        <v>163.91445019000003</v>
      </c>
      <c r="C6" s="75">
        <v>147.67044452000007</v>
      </c>
      <c r="D6" s="36">
        <f t="shared" si="0"/>
        <v>0.11000173882323416</v>
      </c>
      <c r="E6" s="45">
        <f t="shared" si="1"/>
        <v>0.1080900323968035</v>
      </c>
      <c r="G6" s="30" t="s">
        <v>60</v>
      </c>
      <c r="H6" s="75">
        <v>62.557237160000007</v>
      </c>
      <c r="I6" s="75">
        <v>92.636701929999973</v>
      </c>
      <c r="J6" s="36">
        <f t="shared" si="2"/>
        <v>-0.32470353697100773</v>
      </c>
      <c r="K6" s="45">
        <f t="shared" si="3"/>
        <v>0.11854158991761279</v>
      </c>
      <c r="M6" s="74"/>
    </row>
    <row r="7" spans="1:13" x14ac:dyDescent="0.25">
      <c r="A7" s="30" t="s">
        <v>61</v>
      </c>
      <c r="B7" s="75">
        <v>132.56156835000002</v>
      </c>
      <c r="C7" s="75">
        <v>114.79100609000002</v>
      </c>
      <c r="D7" s="36">
        <f t="shared" si="0"/>
        <v>0.15480796680244513</v>
      </c>
      <c r="E7" s="45">
        <f t="shared" si="1"/>
        <v>8.7415015582297514E-2</v>
      </c>
      <c r="G7" s="30" t="s">
        <v>62</v>
      </c>
      <c r="H7" s="75">
        <v>42.260222010000007</v>
      </c>
      <c r="I7" s="75">
        <v>12.231662780000001</v>
      </c>
      <c r="J7" s="36">
        <f t="shared" si="2"/>
        <v>2.4549858649716638</v>
      </c>
      <c r="K7" s="45">
        <f t="shared" si="3"/>
        <v>8.0080165537424045E-2</v>
      </c>
      <c r="M7" s="116"/>
    </row>
    <row r="8" spans="1:13" x14ac:dyDescent="0.25">
      <c r="A8" s="30" t="s">
        <v>58</v>
      </c>
      <c r="B8" s="75">
        <v>130.87575547999998</v>
      </c>
      <c r="C8" s="89">
        <v>146.95956789000002</v>
      </c>
      <c r="D8" s="36">
        <f t="shared" si="0"/>
        <v>-0.10944379220030676</v>
      </c>
      <c r="E8" s="45">
        <f t="shared" si="1"/>
        <v>8.6303340757277303E-2</v>
      </c>
      <c r="G8" s="30" t="s">
        <v>57</v>
      </c>
      <c r="H8" s="75">
        <v>40.362279839999999</v>
      </c>
      <c r="I8" s="75">
        <v>35.253763770000006</v>
      </c>
      <c r="J8" s="36">
        <f t="shared" si="2"/>
        <v>0.14490696946086645</v>
      </c>
      <c r="K8" s="45">
        <f t="shared" si="3"/>
        <v>7.6483697844516668E-2</v>
      </c>
      <c r="M8" s="74"/>
    </row>
    <row r="9" spans="1:13" x14ac:dyDescent="0.25">
      <c r="A9" s="30" t="s">
        <v>60</v>
      </c>
      <c r="B9" s="75">
        <v>119.72418792000002</v>
      </c>
      <c r="C9" s="75">
        <v>141.7853767</v>
      </c>
      <c r="D9" s="36">
        <f t="shared" si="0"/>
        <v>-0.15559565657238883</v>
      </c>
      <c r="E9" s="45">
        <f t="shared" si="1"/>
        <v>7.8949667561056106E-2</v>
      </c>
      <c r="G9" s="30" t="s">
        <v>61</v>
      </c>
      <c r="H9" s="75">
        <v>32.578352219999999</v>
      </c>
      <c r="I9" s="75">
        <v>20.877329060000001</v>
      </c>
      <c r="J9" s="36">
        <f t="shared" si="2"/>
        <v>0.56046552345714651</v>
      </c>
      <c r="K9" s="45">
        <f t="shared" si="3"/>
        <v>6.1733699318871744E-2</v>
      </c>
      <c r="M9" s="125"/>
    </row>
    <row r="10" spans="1:13" x14ac:dyDescent="0.25">
      <c r="A10" s="30" t="s">
        <v>59</v>
      </c>
      <c r="B10" s="75">
        <v>116.36379346</v>
      </c>
      <c r="C10" s="75">
        <v>114.65018301999999</v>
      </c>
      <c r="D10" s="36">
        <f t="shared" si="0"/>
        <v>1.4946425682557107E-2</v>
      </c>
      <c r="E10" s="45">
        <f t="shared" si="1"/>
        <v>7.6733724148950508E-2</v>
      </c>
      <c r="G10" s="30" t="s">
        <v>56</v>
      </c>
      <c r="H10" s="75">
        <v>30.366576729999981</v>
      </c>
      <c r="I10" s="75">
        <v>27.004097740000002</v>
      </c>
      <c r="J10" s="36">
        <f t="shared" si="2"/>
        <v>0.12451736111957867</v>
      </c>
      <c r="K10" s="45">
        <f t="shared" si="3"/>
        <v>5.7542539430291244E-2</v>
      </c>
      <c r="M10" s="74"/>
    </row>
    <row r="11" spans="1:13" x14ac:dyDescent="0.25">
      <c r="A11" s="30" t="s">
        <v>62</v>
      </c>
      <c r="B11" s="75">
        <v>97.949157580000005</v>
      </c>
      <c r="C11" s="75">
        <v>104.952111</v>
      </c>
      <c r="D11" s="36">
        <f t="shared" si="0"/>
        <v>-6.6725226898961543E-2</v>
      </c>
      <c r="E11" s="45">
        <f t="shared" si="1"/>
        <v>6.4590569066910214E-2</v>
      </c>
      <c r="G11" s="30" t="s">
        <v>80</v>
      </c>
      <c r="H11" s="75">
        <v>19.490607359999998</v>
      </c>
      <c r="I11" s="75">
        <v>64.386035570000018</v>
      </c>
      <c r="J11" s="36">
        <f t="shared" si="2"/>
        <v>-0.69728517701932502</v>
      </c>
      <c r="K11" s="45">
        <f t="shared" si="3"/>
        <v>3.6933338008598292E-2</v>
      </c>
      <c r="L11" s="119"/>
      <c r="M11" s="74"/>
    </row>
    <row r="12" spans="1:13" x14ac:dyDescent="0.25">
      <c r="A12" s="30" t="s">
        <v>63</v>
      </c>
      <c r="B12" s="75">
        <v>41.185342540000015</v>
      </c>
      <c r="C12" s="75">
        <v>35.56915549</v>
      </c>
      <c r="D12" s="36">
        <f t="shared" si="0"/>
        <v>0.15789486628601468</v>
      </c>
      <c r="E12" s="45">
        <f t="shared" si="1"/>
        <v>2.7158831965466569E-2</v>
      </c>
      <c r="G12" s="30" t="s">
        <v>58</v>
      </c>
      <c r="H12" s="75">
        <v>16.921662289999997</v>
      </c>
      <c r="I12" s="75">
        <v>32.8362561</v>
      </c>
      <c r="J12" s="36">
        <f t="shared" si="2"/>
        <v>-0.48466529684545867</v>
      </c>
      <c r="K12" s="45">
        <f t="shared" si="3"/>
        <v>3.206536674206141E-2</v>
      </c>
      <c r="M12" s="74"/>
    </row>
    <row r="13" spans="1:13" x14ac:dyDescent="0.25">
      <c r="A13" s="30" t="s">
        <v>64</v>
      </c>
      <c r="B13" s="75">
        <v>33.881906009999994</v>
      </c>
      <c r="C13" s="75">
        <v>32.432503940000004</v>
      </c>
      <c r="D13" s="36">
        <f t="shared" si="0"/>
        <v>4.4689798625520138E-2</v>
      </c>
      <c r="E13" s="45">
        <f t="shared" si="1"/>
        <v>2.2342730089026507E-2</v>
      </c>
      <c r="G13" s="30" t="s">
        <v>144</v>
      </c>
      <c r="H13" s="75">
        <v>13.704110520000002</v>
      </c>
      <c r="I13" s="75">
        <v>8.3897280899999984</v>
      </c>
      <c r="J13" s="36">
        <f t="shared" si="2"/>
        <v>0.63343917383143755</v>
      </c>
      <c r="K13" s="45">
        <f t="shared" si="3"/>
        <v>2.5968331134774231E-2</v>
      </c>
      <c r="M13" s="74"/>
    </row>
    <row r="14" spans="1:13" x14ac:dyDescent="0.25">
      <c r="A14" s="30" t="s">
        <v>68</v>
      </c>
      <c r="B14" s="75">
        <v>27.339657630000005</v>
      </c>
      <c r="C14" s="75">
        <v>16.318549650000001</v>
      </c>
      <c r="D14" s="36">
        <f t="shared" si="0"/>
        <v>0.67537300902228181</v>
      </c>
      <c r="E14" s="45">
        <f t="shared" si="1"/>
        <v>1.8028578173057874E-2</v>
      </c>
      <c r="G14" s="30" t="s">
        <v>82</v>
      </c>
      <c r="H14" s="75">
        <v>12.248214499999998</v>
      </c>
      <c r="I14" s="75">
        <v>8.3275034900000016</v>
      </c>
      <c r="J14" s="36">
        <f t="shared" si="2"/>
        <v>0.47081469430882161</v>
      </c>
      <c r="K14" s="45">
        <f t="shared" si="3"/>
        <v>2.3209509984727057E-2</v>
      </c>
      <c r="M14" s="74"/>
    </row>
    <row r="15" spans="1:13" x14ac:dyDescent="0.25">
      <c r="A15" s="30" t="s">
        <v>70</v>
      </c>
      <c r="B15" s="75">
        <v>19.549287339999999</v>
      </c>
      <c r="C15" s="75">
        <v>15.8555054</v>
      </c>
      <c r="D15" s="36">
        <f t="shared" si="0"/>
        <v>0.23296526012977159</v>
      </c>
      <c r="E15" s="45">
        <f t="shared" si="1"/>
        <v>1.2891377785580577E-2</v>
      </c>
      <c r="G15" s="30" t="s">
        <v>72</v>
      </c>
      <c r="H15" s="75">
        <v>10.97500002</v>
      </c>
      <c r="I15" s="75">
        <v>4.7120058599999988</v>
      </c>
      <c r="J15" s="36">
        <f t="shared" si="2"/>
        <v>1.3291567001574149</v>
      </c>
      <c r="K15" s="45">
        <f t="shared" si="3"/>
        <v>2.0796857578430691E-2</v>
      </c>
      <c r="M15" s="74"/>
    </row>
    <row r="16" spans="1:13" x14ac:dyDescent="0.25">
      <c r="A16" s="30" t="s">
        <v>67</v>
      </c>
      <c r="B16" s="75">
        <v>19.022759829999995</v>
      </c>
      <c r="C16" s="75">
        <v>10.550845710000003</v>
      </c>
      <c r="D16" s="36">
        <f t="shared" si="0"/>
        <v>0.80296066806951627</v>
      </c>
      <c r="E16" s="45">
        <f t="shared" si="1"/>
        <v>1.2544169985732916E-2</v>
      </c>
      <c r="G16" s="30" t="s">
        <v>83</v>
      </c>
      <c r="H16" s="75">
        <v>9.2889350299999993</v>
      </c>
      <c r="I16" s="75">
        <v>16.043645050000002</v>
      </c>
      <c r="J16" s="36">
        <f t="shared" si="2"/>
        <v>-0.4210209088364244</v>
      </c>
      <c r="K16" s="45">
        <f t="shared" si="3"/>
        <v>1.7601882325482293E-2</v>
      </c>
      <c r="M16" s="74"/>
    </row>
    <row r="17" spans="1:13" x14ac:dyDescent="0.25">
      <c r="A17" s="30" t="s">
        <v>83</v>
      </c>
      <c r="B17" s="75">
        <v>19.013726250000001</v>
      </c>
      <c r="C17" s="75">
        <v>23.281474840000001</v>
      </c>
      <c r="D17" s="36">
        <f t="shared" si="0"/>
        <v>-0.18331092077841915</v>
      </c>
      <c r="E17" s="45">
        <f t="shared" si="1"/>
        <v>1.2538212976123779E-2</v>
      </c>
      <c r="G17" s="30" t="s">
        <v>75</v>
      </c>
      <c r="H17" s="75">
        <v>9.2723647299999996</v>
      </c>
      <c r="I17" s="75">
        <v>35.923499710000002</v>
      </c>
      <c r="J17" s="36">
        <f t="shared" si="2"/>
        <v>-0.74188581834027556</v>
      </c>
      <c r="K17" s="45">
        <f t="shared" si="3"/>
        <v>1.757048276570973E-2</v>
      </c>
      <c r="M17" s="74"/>
    </row>
    <row r="18" spans="1:13" x14ac:dyDescent="0.25">
      <c r="A18" s="30" t="s">
        <v>71</v>
      </c>
      <c r="B18" s="75">
        <v>15.781209760000001</v>
      </c>
      <c r="C18" s="75">
        <v>15.1622065</v>
      </c>
      <c r="D18" s="36">
        <f t="shared" si="0"/>
        <v>4.0825407568482852E-2</v>
      </c>
      <c r="E18" s="45">
        <f t="shared" si="1"/>
        <v>1.0406596076440473E-2</v>
      </c>
      <c r="G18" s="30" t="s">
        <v>64</v>
      </c>
      <c r="H18" s="75">
        <v>8.4532560600000011</v>
      </c>
      <c r="I18" s="75">
        <v>8.6394105600000017</v>
      </c>
      <c r="J18" s="36">
        <f t="shared" si="2"/>
        <v>-2.1547129715293933E-2</v>
      </c>
      <c r="K18" s="45">
        <f t="shared" si="3"/>
        <v>1.6018329114666024E-2</v>
      </c>
      <c r="M18" s="74"/>
    </row>
    <row r="19" spans="1:13" x14ac:dyDescent="0.25">
      <c r="A19" s="30" t="s">
        <v>69</v>
      </c>
      <c r="B19" s="75">
        <v>14.504037500000003</v>
      </c>
      <c r="C19" s="75">
        <v>12.956546579999998</v>
      </c>
      <c r="D19" s="36">
        <f t="shared" si="0"/>
        <v>0.11943698966735039</v>
      </c>
      <c r="E19" s="45">
        <f t="shared" si="1"/>
        <v>9.5643909456562155E-3</v>
      </c>
      <c r="G19" s="30" t="s">
        <v>149</v>
      </c>
      <c r="H19" s="75">
        <v>6.9218796900000008</v>
      </c>
      <c r="I19" s="75">
        <v>5.90198629</v>
      </c>
      <c r="J19" s="36">
        <f t="shared" si="2"/>
        <v>0.17280511168384982</v>
      </c>
      <c r="K19" s="45">
        <f t="shared" si="3"/>
        <v>1.3116477979556488E-2</v>
      </c>
      <c r="M19" s="74"/>
    </row>
    <row r="20" spans="1:13" x14ac:dyDescent="0.25">
      <c r="A20" s="30" t="s">
        <v>141</v>
      </c>
      <c r="B20" s="75">
        <v>14.15410707</v>
      </c>
      <c r="C20" s="75">
        <v>6.2586486299999988</v>
      </c>
      <c r="D20" s="36">
        <f t="shared" si="0"/>
        <v>1.2615276726279494</v>
      </c>
      <c r="E20" s="45">
        <f t="shared" si="1"/>
        <v>9.3336364790946383E-3</v>
      </c>
      <c r="G20" s="30" t="s">
        <v>133</v>
      </c>
      <c r="H20" s="75">
        <v>6.5324991000000008</v>
      </c>
      <c r="I20" s="75">
        <v>6.8545867100000013</v>
      </c>
      <c r="J20" s="36">
        <f t="shared" si="2"/>
        <v>-4.6988625810235107E-2</v>
      </c>
      <c r="K20" s="45">
        <f t="shared" si="3"/>
        <v>1.2378628990100603E-2</v>
      </c>
      <c r="M20" s="74"/>
    </row>
    <row r="21" spans="1:13" x14ac:dyDescent="0.25">
      <c r="A21" s="30" t="s">
        <v>76</v>
      </c>
      <c r="B21" s="75">
        <v>11.956992349999998</v>
      </c>
      <c r="C21" s="75">
        <v>16.401050309999995</v>
      </c>
      <c r="D21" s="36">
        <f t="shared" si="0"/>
        <v>-0.27096179061717651</v>
      </c>
      <c r="E21" s="45">
        <f t="shared" si="1"/>
        <v>7.8847941043740828E-3</v>
      </c>
      <c r="G21" s="30" t="s">
        <v>140</v>
      </c>
      <c r="H21" s="75">
        <v>6.3227775799999995</v>
      </c>
      <c r="I21" s="75">
        <v>4.0845559799999993</v>
      </c>
      <c r="J21" s="36">
        <f t="shared" si="2"/>
        <v>0.54797182630362684</v>
      </c>
      <c r="K21" s="45">
        <f t="shared" si="3"/>
        <v>1.1981221375100704E-2</v>
      </c>
      <c r="M21" s="74"/>
    </row>
    <row r="22" spans="1:13" x14ac:dyDescent="0.25">
      <c r="A22" s="30" t="s">
        <v>78</v>
      </c>
      <c r="B22" s="75">
        <v>11.558852099999999</v>
      </c>
      <c r="C22" s="75">
        <v>8.738295879999999</v>
      </c>
      <c r="D22" s="36">
        <f t="shared" si="0"/>
        <v>0.32278103862969676</v>
      </c>
      <c r="E22" s="45">
        <f t="shared" si="1"/>
        <v>7.6222486578250582E-3</v>
      </c>
      <c r="G22" s="30" t="s">
        <v>67</v>
      </c>
      <c r="H22" s="75">
        <v>6.3166579900000004</v>
      </c>
      <c r="I22" s="75">
        <v>10.047226070000002</v>
      </c>
      <c r="J22" s="36">
        <f t="shared" si="2"/>
        <v>-0.3713032884906512</v>
      </c>
      <c r="K22" s="45">
        <f t="shared" si="3"/>
        <v>1.1969625179981212E-2</v>
      </c>
      <c r="M22" s="74"/>
    </row>
    <row r="23" spans="1:13" x14ac:dyDescent="0.25">
      <c r="A23" s="30" t="s">
        <v>73</v>
      </c>
      <c r="B23" s="75">
        <v>11.350179920000002</v>
      </c>
      <c r="C23" s="75">
        <v>9.0551144200000007</v>
      </c>
      <c r="D23" s="36">
        <f t="shared" si="0"/>
        <v>0.2534551628559103</v>
      </c>
      <c r="E23" s="45">
        <f t="shared" si="1"/>
        <v>7.4846440557270336E-3</v>
      </c>
      <c r="G23" s="30" t="s">
        <v>65</v>
      </c>
      <c r="H23" s="75">
        <v>6.308137379999998</v>
      </c>
      <c r="I23" s="75">
        <v>3.1984667999999998</v>
      </c>
      <c r="J23" s="36">
        <f t="shared" si="2"/>
        <v>0.97223787972412223</v>
      </c>
      <c r="K23" s="45">
        <f t="shared" si="3"/>
        <v>1.1953479219860164E-2</v>
      </c>
      <c r="M23" s="74"/>
    </row>
    <row r="24" spans="1:13" x14ac:dyDescent="0.25">
      <c r="A24" s="30" t="s">
        <v>79</v>
      </c>
      <c r="B24" s="75">
        <v>10.411781510000001</v>
      </c>
      <c r="C24" s="75">
        <v>8.881553310000001</v>
      </c>
      <c r="D24" s="36">
        <f t="shared" si="0"/>
        <v>0.17229285763303026</v>
      </c>
      <c r="E24" s="45">
        <f t="shared" si="1"/>
        <v>6.8658364129570671E-3</v>
      </c>
      <c r="G24" s="30" t="s">
        <v>63</v>
      </c>
      <c r="H24" s="75">
        <v>6.0376594799999994</v>
      </c>
      <c r="I24" s="75">
        <v>5.0585047400000001</v>
      </c>
      <c r="J24" s="36">
        <f t="shared" si="2"/>
        <v>0.19356604181021275</v>
      </c>
      <c r="K24" s="45">
        <f t="shared" si="3"/>
        <v>1.1440942513330573E-2</v>
      </c>
      <c r="M24" s="74"/>
    </row>
    <row r="25" spans="1:13" x14ac:dyDescent="0.25">
      <c r="A25" s="30" t="s">
        <v>72</v>
      </c>
      <c r="B25" s="75">
        <v>9.7853175999999991</v>
      </c>
      <c r="C25" s="75">
        <v>8.2985155800000001</v>
      </c>
      <c r="D25" s="36">
        <f t="shared" si="0"/>
        <v>0.17916481636586856</v>
      </c>
      <c r="E25" s="45">
        <f t="shared" si="1"/>
        <v>6.4527275976644701E-3</v>
      </c>
      <c r="G25" s="30" t="s">
        <v>59</v>
      </c>
      <c r="H25" s="75">
        <v>5.453818609999999</v>
      </c>
      <c r="I25" s="75">
        <v>2.754798290000001</v>
      </c>
      <c r="J25" s="36">
        <f t="shared" si="2"/>
        <v>0.97975243044019633</v>
      </c>
      <c r="K25" s="45">
        <f t="shared" si="3"/>
        <v>1.0334604891487265E-2</v>
      </c>
      <c r="M25" s="74"/>
    </row>
    <row r="26" spans="1:13" x14ac:dyDescent="0.25">
      <c r="A26" s="30" t="s">
        <v>77</v>
      </c>
      <c r="B26" s="75">
        <v>9.7544982400000002</v>
      </c>
      <c r="C26" s="75">
        <v>7.7576202200000015</v>
      </c>
      <c r="D26" s="36">
        <f t="shared" si="0"/>
        <v>0.25740858193235949</v>
      </c>
      <c r="E26" s="45">
        <f t="shared" si="1"/>
        <v>6.432404400917708E-3</v>
      </c>
      <c r="G26" s="30" t="s">
        <v>141</v>
      </c>
      <c r="H26" s="75">
        <v>4.9319622499999998</v>
      </c>
      <c r="I26" s="75">
        <v>8.2205292700000019</v>
      </c>
      <c r="J26" s="36">
        <f t="shared" si="2"/>
        <v>-0.40004322252112134</v>
      </c>
      <c r="K26" s="45">
        <f t="shared" si="3"/>
        <v>9.345723581643017E-3</v>
      </c>
      <c r="M26" s="74"/>
    </row>
    <row r="27" spans="1:13" x14ac:dyDescent="0.25">
      <c r="A27" s="30" t="s">
        <v>74</v>
      </c>
      <c r="B27" s="75">
        <v>9.7462363500000002</v>
      </c>
      <c r="C27" s="75">
        <v>7.7151863099999982</v>
      </c>
      <c r="D27" s="36">
        <f t="shared" si="0"/>
        <v>0.2632535312034483</v>
      </c>
      <c r="E27" s="45">
        <f t="shared" si="1"/>
        <v>6.4269562664992742E-3</v>
      </c>
      <c r="G27" s="30" t="s">
        <v>79</v>
      </c>
      <c r="H27" s="75">
        <v>4.8773931800000003</v>
      </c>
      <c r="I27" s="75">
        <v>1.0055250299999998</v>
      </c>
      <c r="J27" s="36">
        <f t="shared" si="2"/>
        <v>3.8505935053650537</v>
      </c>
      <c r="K27" s="45">
        <f t="shared" si="3"/>
        <v>9.2423190098972936E-3</v>
      </c>
      <c r="M27" s="74"/>
    </row>
    <row r="28" spans="1:13" x14ac:dyDescent="0.25">
      <c r="A28" s="30" t="s">
        <v>151</v>
      </c>
      <c r="B28" s="75">
        <v>9.0794811600000003</v>
      </c>
      <c r="C28" s="75">
        <v>8.1173818799999982</v>
      </c>
      <c r="D28" s="36">
        <f t="shared" si="0"/>
        <v>0.11852334831880573</v>
      </c>
      <c r="E28" s="45">
        <f t="shared" si="1"/>
        <v>5.9872781905011057E-3</v>
      </c>
      <c r="G28" s="30" t="s">
        <v>81</v>
      </c>
      <c r="H28" s="75">
        <v>4.7367608400000005</v>
      </c>
      <c r="I28" s="75">
        <v>5.6126354899999997</v>
      </c>
      <c r="J28" s="36">
        <f t="shared" si="2"/>
        <v>-0.15605407683441053</v>
      </c>
      <c r="K28" s="45">
        <f t="shared" si="3"/>
        <v>8.9758305597313105E-3</v>
      </c>
      <c r="M28" s="74"/>
    </row>
    <row r="29" spans="1:13" x14ac:dyDescent="0.25">
      <c r="A29" s="30" t="s">
        <v>65</v>
      </c>
      <c r="B29" s="75">
        <v>8.2929136700000008</v>
      </c>
      <c r="C29" s="75">
        <v>11.892749770000002</v>
      </c>
      <c r="D29" s="36">
        <f t="shared" si="0"/>
        <v>-0.30269165412701693</v>
      </c>
      <c r="E29" s="45">
        <f t="shared" si="1"/>
        <v>5.4685923432324724E-3</v>
      </c>
      <c r="G29" s="30" t="s">
        <v>147</v>
      </c>
      <c r="H29" s="75">
        <v>4.2699706699999993</v>
      </c>
      <c r="I29" s="75">
        <v>3.7198032599999999</v>
      </c>
      <c r="J29" s="36">
        <f t="shared" si="2"/>
        <v>0.14790228717633824</v>
      </c>
      <c r="K29" s="45">
        <f t="shared" si="3"/>
        <v>8.0912958292701908E-3</v>
      </c>
      <c r="M29" s="74"/>
    </row>
    <row r="30" spans="1:13" x14ac:dyDescent="0.25">
      <c r="A30" s="30" t="s">
        <v>66</v>
      </c>
      <c r="B30" s="75">
        <v>8.2639061000000016</v>
      </c>
      <c r="C30" s="75">
        <v>12.230087049999998</v>
      </c>
      <c r="D30" s="36">
        <f t="shared" si="0"/>
        <v>-0.32429703351947914</v>
      </c>
      <c r="E30" s="45">
        <f t="shared" si="1"/>
        <v>5.4494638943530837E-3</v>
      </c>
      <c r="G30" s="30" t="s">
        <v>145</v>
      </c>
      <c r="H30" s="75">
        <v>4.2627096100000017</v>
      </c>
      <c r="I30" s="75">
        <v>3.0730422700000006</v>
      </c>
      <c r="J30" s="36">
        <f t="shared" si="2"/>
        <v>0.38713015815431673</v>
      </c>
      <c r="K30" s="45">
        <f t="shared" si="3"/>
        <v>8.077536628321379E-3</v>
      </c>
      <c r="M30" s="74"/>
    </row>
    <row r="31" spans="1:13" x14ac:dyDescent="0.25">
      <c r="A31" s="30" t="s">
        <v>135</v>
      </c>
      <c r="B31" s="75">
        <v>7.6138848599999989</v>
      </c>
      <c r="C31" s="75">
        <v>7.0569251199999998</v>
      </c>
      <c r="D31" s="36">
        <f t="shared" si="0"/>
        <v>7.8923855720322456E-2</v>
      </c>
      <c r="E31" s="45">
        <f t="shared" si="1"/>
        <v>5.0208206795006507E-3</v>
      </c>
      <c r="G31" s="30" t="s">
        <v>175</v>
      </c>
      <c r="H31" s="75">
        <v>4.1752433400000006</v>
      </c>
      <c r="I31" s="75">
        <v>0.47760719000000007</v>
      </c>
      <c r="J31" s="36">
        <f t="shared" si="2"/>
        <v>7.7420026905373849</v>
      </c>
      <c r="K31" s="45">
        <f t="shared" si="3"/>
        <v>7.9117941630100601E-3</v>
      </c>
      <c r="M31" s="74"/>
    </row>
    <row r="32" spans="1:13" x14ac:dyDescent="0.25">
      <c r="A32" s="30" t="s">
        <v>148</v>
      </c>
      <c r="B32" s="75">
        <v>7.2478238099999999</v>
      </c>
      <c r="C32" s="75">
        <v>2.34945052</v>
      </c>
      <c r="D32" s="36">
        <f t="shared" si="0"/>
        <v>2.0849016603252406</v>
      </c>
      <c r="E32" s="45">
        <f t="shared" si="1"/>
        <v>4.7794292054247327E-3</v>
      </c>
      <c r="G32" s="30" t="s">
        <v>146</v>
      </c>
      <c r="H32" s="75">
        <v>4.1586081000000004</v>
      </c>
      <c r="I32" s="75">
        <v>41.75449536</v>
      </c>
      <c r="J32" s="36">
        <f t="shared" si="2"/>
        <v>-0.90040334425921797</v>
      </c>
      <c r="K32" s="45">
        <f t="shared" si="3"/>
        <v>7.8802715464786188E-3</v>
      </c>
      <c r="M32" s="74"/>
    </row>
    <row r="33" spans="1:18" x14ac:dyDescent="0.25">
      <c r="A33" s="30" t="s">
        <v>173</v>
      </c>
      <c r="B33" s="75">
        <v>6.7077560199999997</v>
      </c>
      <c r="C33" s="75">
        <v>1.05659123</v>
      </c>
      <c r="D33" s="36">
        <f t="shared" si="0"/>
        <v>5.3484873142473459</v>
      </c>
      <c r="E33" s="45">
        <f t="shared" si="1"/>
        <v>4.4232925448075382E-3</v>
      </c>
      <c r="G33" s="30" t="s">
        <v>176</v>
      </c>
      <c r="H33" s="75">
        <v>3.6383923599999992</v>
      </c>
      <c r="I33" s="75">
        <v>0.72514484999999995</v>
      </c>
      <c r="J33" s="36">
        <f t="shared" si="2"/>
        <v>4.01746976483388</v>
      </c>
      <c r="K33" s="45">
        <f t="shared" si="3"/>
        <v>6.8944990968091415E-3</v>
      </c>
      <c r="M33" s="117"/>
    </row>
    <row r="34" spans="1:18" ht="15.75" thickBot="1" x14ac:dyDescent="0.3">
      <c r="A34" s="46" t="s">
        <v>174</v>
      </c>
      <c r="B34" s="76">
        <v>6.4981212199999998</v>
      </c>
      <c r="C34" s="76">
        <v>5.63871783</v>
      </c>
      <c r="D34" s="47">
        <f t="shared" si="0"/>
        <v>0.15241113599046674</v>
      </c>
      <c r="E34" s="48">
        <f t="shared" si="1"/>
        <v>4.2850531626345088E-3</v>
      </c>
      <c r="G34" s="46" t="s">
        <v>177</v>
      </c>
      <c r="H34" s="76">
        <v>2.8968691999999998</v>
      </c>
      <c r="I34" s="130">
        <v>3.0873560000000001E-2</v>
      </c>
      <c r="J34" s="47">
        <f t="shared" si="2"/>
        <v>92.830099282363278</v>
      </c>
      <c r="K34" s="48">
        <f t="shared" si="3"/>
        <v>5.4893645618182378E-3</v>
      </c>
      <c r="M34" s="74"/>
    </row>
    <row r="35" spans="1:18" x14ac:dyDescent="0.25">
      <c r="A35" s="49" t="s">
        <v>125</v>
      </c>
      <c r="B35" s="77">
        <v>1233.9539683499997</v>
      </c>
      <c r="C35" s="77">
        <v>1147.5929840399999</v>
      </c>
      <c r="D35" s="50">
        <f t="shared" ref="D35:D40" si="4">(B35/C35)-1</f>
        <v>7.5254019073882406E-2</v>
      </c>
      <c r="E35" s="51">
        <f t="shared" ref="E35:E41" si="5">B35/$B$41</f>
        <v>0.81370571209866849</v>
      </c>
      <c r="G35" s="49" t="s">
        <v>125</v>
      </c>
      <c r="H35" s="77">
        <v>260.44611592999996</v>
      </c>
      <c r="I35" s="77">
        <v>333.76306161000002</v>
      </c>
      <c r="J35" s="50">
        <f t="shared" ref="J35:J40" si="6">(H35/I35)-1</f>
        <v>-0.21966764484462464</v>
      </c>
      <c r="K35" s="51">
        <f t="shared" ref="K35:K41" si="7">H35/$H$41</f>
        <v>0.49352717721923595</v>
      </c>
      <c r="M35" s="74"/>
    </row>
    <row r="36" spans="1:18" x14ac:dyDescent="0.25">
      <c r="A36" s="41" t="s">
        <v>157</v>
      </c>
      <c r="B36" s="78">
        <v>1066.2546390800003</v>
      </c>
      <c r="C36" s="78">
        <v>993.88375361999988</v>
      </c>
      <c r="D36" s="52">
        <f t="shared" si="4"/>
        <v>7.2816247570609338E-2</v>
      </c>
      <c r="E36" s="53">
        <f t="shared" si="5"/>
        <v>0.70311981858711337</v>
      </c>
      <c r="G36" s="41" t="s">
        <v>157</v>
      </c>
      <c r="H36" s="78">
        <v>220.93481354000005</v>
      </c>
      <c r="I36" s="78">
        <v>257.40642814999995</v>
      </c>
      <c r="J36" s="52">
        <f t="shared" si="6"/>
        <v>-0.14168882600222632</v>
      </c>
      <c r="K36" s="53">
        <f t="shared" si="7"/>
        <v>0.41865602213534409</v>
      </c>
      <c r="M36" s="74"/>
      <c r="R36" t="s">
        <v>143</v>
      </c>
    </row>
    <row r="37" spans="1:18" x14ac:dyDescent="0.25">
      <c r="A37" s="32" t="s">
        <v>127</v>
      </c>
      <c r="B37" s="78">
        <v>146.48483227999998</v>
      </c>
      <c r="C37" s="78">
        <v>159.79392089999999</v>
      </c>
      <c r="D37" s="52">
        <f t="shared" si="4"/>
        <v>-8.3289079741205696E-2</v>
      </c>
      <c r="E37" s="53">
        <f t="shared" si="5"/>
        <v>9.6596427273081778E-2</v>
      </c>
      <c r="G37" s="32" t="s">
        <v>126</v>
      </c>
      <c r="H37" s="78">
        <v>135.51389048999994</v>
      </c>
      <c r="I37" s="78">
        <v>184.48383742000001</v>
      </c>
      <c r="J37" s="52">
        <f t="shared" si="6"/>
        <v>-0.26544301991352226</v>
      </c>
      <c r="K37" s="53">
        <f t="shared" si="7"/>
        <v>0.2567893462673162</v>
      </c>
      <c r="M37" s="74"/>
    </row>
    <row r="38" spans="1:18" x14ac:dyDescent="0.25">
      <c r="A38" s="32" t="s">
        <v>128</v>
      </c>
      <c r="B38" s="78">
        <v>76.232812719999998</v>
      </c>
      <c r="C38" s="78">
        <v>76.871038599999991</v>
      </c>
      <c r="D38" s="52">
        <f t="shared" si="4"/>
        <v>-8.3025531022289378E-3</v>
      </c>
      <c r="E38" s="53">
        <f t="shared" si="5"/>
        <v>5.0270169512528759E-2</v>
      </c>
      <c r="G38" s="32" t="s">
        <v>127</v>
      </c>
      <c r="H38" s="78">
        <v>107.26271700999999</v>
      </c>
      <c r="I38" s="78">
        <v>92.456087140000037</v>
      </c>
      <c r="J38" s="52">
        <f t="shared" si="6"/>
        <v>0.16014770176872473</v>
      </c>
      <c r="K38" s="53">
        <f t="shared" si="7"/>
        <v>0.20325534806992054</v>
      </c>
      <c r="M38" s="74"/>
    </row>
    <row r="39" spans="1:18" x14ac:dyDescent="0.25">
      <c r="A39" s="32" t="s">
        <v>126</v>
      </c>
      <c r="B39" s="78">
        <v>43.586403010000005</v>
      </c>
      <c r="C39" s="78">
        <v>37.78993672</v>
      </c>
      <c r="D39" s="52">
        <f t="shared" si="4"/>
        <v>0.15338650426827183</v>
      </c>
      <c r="E39" s="53">
        <f t="shared" si="5"/>
        <v>2.8742162194669366E-2</v>
      </c>
      <c r="G39" s="32" t="s">
        <v>128</v>
      </c>
      <c r="H39" s="78">
        <v>21.266014850000005</v>
      </c>
      <c r="I39" s="78">
        <v>14.3946351</v>
      </c>
      <c r="J39" s="52">
        <f t="shared" si="6"/>
        <v>0.47735699462086423</v>
      </c>
      <c r="K39" s="53">
        <f t="shared" si="7"/>
        <v>4.0297611051507067E-2</v>
      </c>
      <c r="M39" s="74"/>
    </row>
    <row r="40" spans="1:18" ht="15.75" thickBot="1" x14ac:dyDescent="0.3">
      <c r="A40" s="54" t="s">
        <v>129</v>
      </c>
      <c r="B40" s="79">
        <v>14.414536629999999</v>
      </c>
      <c r="C40" s="79">
        <v>10.377775990000002</v>
      </c>
      <c r="D40" s="55">
        <f t="shared" si="4"/>
        <v>0.38898128499688278</v>
      </c>
      <c r="E40" s="56">
        <f t="shared" si="5"/>
        <v>9.5053714270803436E-3</v>
      </c>
      <c r="G40" s="54" t="s">
        <v>129</v>
      </c>
      <c r="H40" s="79">
        <v>3.1936984999999996</v>
      </c>
      <c r="I40" s="79">
        <v>0.54834727999999988</v>
      </c>
      <c r="J40" s="55">
        <f t="shared" si="6"/>
        <v>4.8242260269805666</v>
      </c>
      <c r="K40" s="56">
        <f t="shared" si="7"/>
        <v>6.0518353286479285E-3</v>
      </c>
      <c r="M40" s="74"/>
    </row>
    <row r="41" spans="1:18" ht="19.5" thickBot="1" x14ac:dyDescent="0.35">
      <c r="A41" s="80" t="s">
        <v>39</v>
      </c>
      <c r="B41" s="81">
        <v>1516.4622172399997</v>
      </c>
      <c r="C41" s="81">
        <v>1434.09466868</v>
      </c>
      <c r="D41" s="82">
        <f>'Export-Import Provincias'!J16/100</f>
        <v>5.7435224018937178E-2</v>
      </c>
      <c r="E41" s="83">
        <f t="shared" si="5"/>
        <v>1</v>
      </c>
      <c r="F41" s="84"/>
      <c r="G41" s="80" t="s">
        <v>39</v>
      </c>
      <c r="H41" s="81">
        <v>527.72395918999996</v>
      </c>
      <c r="I41" s="81">
        <v>625.64596855000002</v>
      </c>
      <c r="J41" s="82">
        <f>'Export-Import Provincias'!J52/100</f>
        <v>-0.15651345054926916</v>
      </c>
      <c r="K41" s="83">
        <f t="shared" si="7"/>
        <v>1</v>
      </c>
      <c r="M41" s="74"/>
    </row>
    <row r="42" spans="1:18" x14ac:dyDescent="0.25">
      <c r="A42" s="115" t="s">
        <v>38</v>
      </c>
      <c r="B42" s="115"/>
      <c r="C42" s="115"/>
      <c r="G42" t="s">
        <v>38</v>
      </c>
    </row>
    <row r="43" spans="1:18" x14ac:dyDescent="0.25">
      <c r="A43" s="115" t="s">
        <v>167</v>
      </c>
      <c r="G43" s="115" t="s">
        <v>167</v>
      </c>
    </row>
    <row r="45" spans="1:18" x14ac:dyDescent="0.25">
      <c r="K45" s="119"/>
    </row>
    <row r="64" spans="1:10" x14ac:dyDescent="0.25">
      <c r="A64" t="s">
        <v>41</v>
      </c>
      <c r="B64" s="1"/>
      <c r="C64" s="1">
        <f>C41-C5-C6-C7-C8-C9-C10-C11-C12-C13-C14</f>
        <v>308.05896124999987</v>
      </c>
      <c r="D64" s="1"/>
      <c r="G64" t="s">
        <v>41</v>
      </c>
      <c r="H64" s="1"/>
      <c r="I64" s="1">
        <f>I41-I5-I6-I7-I8-I9-I10-I11-I12-I13-I14</f>
        <v>221.11466383999991</v>
      </c>
      <c r="J64" s="1"/>
    </row>
  </sheetData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J37"/>
  <sheetViews>
    <sheetView zoomScaleNormal="100" zoomScaleSheetLayoutView="100" zoomScalePageLayoutView="85" workbookViewId="0">
      <selection activeCell="I27" sqref="I27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3.140625" bestFit="1" customWidth="1"/>
  </cols>
  <sheetData>
    <row r="1" spans="1:10" ht="15.75" x14ac:dyDescent="0.25">
      <c r="A1" s="12" t="s">
        <v>50</v>
      </c>
      <c r="B1" s="121"/>
      <c r="C1" s="121"/>
      <c r="D1" s="121"/>
    </row>
    <row r="2" spans="1:10" x14ac:dyDescent="0.25">
      <c r="B2" s="121"/>
      <c r="C2" s="121"/>
      <c r="D2" s="121"/>
    </row>
    <row r="3" spans="1:10" ht="15.75" x14ac:dyDescent="0.25">
      <c r="A3" s="11" t="s">
        <v>178</v>
      </c>
      <c r="B3" s="121"/>
      <c r="C3" s="121"/>
      <c r="D3" s="121"/>
    </row>
    <row r="4" spans="1:10" ht="15.75" thickBot="1" x14ac:dyDescent="0.3"/>
    <row r="5" spans="1:10" x14ac:dyDescent="0.25">
      <c r="A5" s="155" t="s">
        <v>42</v>
      </c>
      <c r="B5" s="153" t="s">
        <v>43</v>
      </c>
      <c r="C5" s="152" t="s">
        <v>44</v>
      </c>
      <c r="D5" s="152"/>
      <c r="E5" s="152" t="s">
        <v>45</v>
      </c>
      <c r="F5" s="152"/>
      <c r="G5" s="147" t="s">
        <v>179</v>
      </c>
    </row>
    <row r="6" spans="1:10" x14ac:dyDescent="0.25">
      <c r="A6" s="156"/>
      <c r="B6" s="154"/>
      <c r="C6" s="85" t="s">
        <v>165</v>
      </c>
      <c r="D6" s="85" t="s">
        <v>166</v>
      </c>
      <c r="E6" s="85" t="s">
        <v>165</v>
      </c>
      <c r="F6" s="85" t="s">
        <v>166</v>
      </c>
      <c r="G6" s="149"/>
    </row>
    <row r="7" spans="1:10" x14ac:dyDescent="0.25">
      <c r="A7" s="88">
        <v>7</v>
      </c>
      <c r="B7" s="100" t="s">
        <v>90</v>
      </c>
      <c r="C7" s="100">
        <v>565382.00395999989</v>
      </c>
      <c r="D7" s="100">
        <v>623759.69347000017</v>
      </c>
      <c r="E7" s="100">
        <v>49957.92095</v>
      </c>
      <c r="F7" s="100">
        <v>44269.060260000013</v>
      </c>
      <c r="G7" s="22">
        <f t="shared" ref="G7:G30" si="0">D7-F7</f>
        <v>579490.63321000012</v>
      </c>
      <c r="H7" s="1"/>
      <c r="I7" s="1"/>
      <c r="J7" s="1"/>
    </row>
    <row r="8" spans="1:10" x14ac:dyDescent="0.25">
      <c r="A8" s="88">
        <v>15</v>
      </c>
      <c r="B8" s="100" t="s">
        <v>98</v>
      </c>
      <c r="C8" s="100">
        <v>444123.07811000018</v>
      </c>
      <c r="D8" s="100">
        <v>391110.64031999995</v>
      </c>
      <c r="E8" s="100">
        <v>221233.35804000005</v>
      </c>
      <c r="F8" s="100">
        <v>191015.64880999998</v>
      </c>
      <c r="G8" s="22">
        <f t="shared" si="0"/>
        <v>200094.99150999996</v>
      </c>
      <c r="H8" s="1"/>
      <c r="I8" s="1"/>
      <c r="J8" s="120"/>
    </row>
    <row r="9" spans="1:10" x14ac:dyDescent="0.25">
      <c r="A9" s="88">
        <v>8</v>
      </c>
      <c r="B9" s="100" t="s">
        <v>91</v>
      </c>
      <c r="C9" s="100">
        <v>187475.91074000005</v>
      </c>
      <c r="D9" s="100">
        <v>231766.25373</v>
      </c>
      <c r="E9" s="100">
        <v>72696.762559999988</v>
      </c>
      <c r="F9" s="100">
        <v>84655.830620000008</v>
      </c>
      <c r="G9" s="22">
        <f t="shared" si="0"/>
        <v>147110.42310999997</v>
      </c>
      <c r="H9" s="1"/>
      <c r="I9" s="1"/>
      <c r="J9" s="1"/>
    </row>
    <row r="10" spans="1:10" x14ac:dyDescent="0.25">
      <c r="A10" s="88">
        <v>20</v>
      </c>
      <c r="B10" s="100" t="s">
        <v>103</v>
      </c>
      <c r="C10" s="100">
        <v>55055.446840000048</v>
      </c>
      <c r="D10" s="100">
        <v>58867.993990000024</v>
      </c>
      <c r="E10" s="100">
        <v>13587.708199999999</v>
      </c>
      <c r="F10" s="100">
        <v>10073.819730000003</v>
      </c>
      <c r="G10" s="22">
        <f t="shared" si="0"/>
        <v>48794.174260000022</v>
      </c>
      <c r="H10" s="1"/>
      <c r="I10" s="126"/>
      <c r="J10" s="1"/>
    </row>
    <row r="11" spans="1:10" x14ac:dyDescent="0.25">
      <c r="A11" s="88">
        <v>2</v>
      </c>
      <c r="B11" s="100" t="s">
        <v>85</v>
      </c>
      <c r="C11" s="100">
        <v>42027.359340000003</v>
      </c>
      <c r="D11" s="100">
        <v>39827.177580000003</v>
      </c>
      <c r="E11" s="100">
        <v>10160.31393</v>
      </c>
      <c r="F11" s="100">
        <v>12145.44622</v>
      </c>
      <c r="G11" s="22">
        <f t="shared" si="0"/>
        <v>27681.731360000005</v>
      </c>
      <c r="H11" s="1"/>
      <c r="I11" s="1"/>
      <c r="J11" s="1"/>
    </row>
    <row r="12" spans="1:10" x14ac:dyDescent="0.25">
      <c r="A12" s="88">
        <v>22</v>
      </c>
      <c r="B12" s="100" t="s">
        <v>105</v>
      </c>
      <c r="C12" s="100">
        <v>24643.130459999993</v>
      </c>
      <c r="D12" s="100">
        <v>34453.934749999993</v>
      </c>
      <c r="E12" s="100">
        <v>11757.319589999999</v>
      </c>
      <c r="F12" s="100">
        <v>22154.038569999997</v>
      </c>
      <c r="G12" s="22">
        <f t="shared" si="0"/>
        <v>12299.896179999996</v>
      </c>
      <c r="H12" s="1"/>
      <c r="I12" s="1"/>
      <c r="J12" s="1"/>
    </row>
    <row r="13" spans="1:10" x14ac:dyDescent="0.25">
      <c r="A13" s="88">
        <v>3</v>
      </c>
      <c r="B13" s="100" t="s">
        <v>86</v>
      </c>
      <c r="C13" s="100">
        <v>24735.451019999997</v>
      </c>
      <c r="D13" s="100">
        <v>32976.944390000004</v>
      </c>
      <c r="E13" s="100">
        <v>58113.392</v>
      </c>
      <c r="F13" s="100">
        <v>83306.257489999974</v>
      </c>
      <c r="G13" s="22">
        <f t="shared" si="0"/>
        <v>-50329.31309999997</v>
      </c>
      <c r="H13" s="1"/>
      <c r="I13" s="1"/>
      <c r="J13" s="1"/>
    </row>
    <row r="14" spans="1:10" x14ac:dyDescent="0.25">
      <c r="A14" s="88">
        <v>10</v>
      </c>
      <c r="B14" s="100" t="s">
        <v>93</v>
      </c>
      <c r="C14" s="100">
        <v>32917.826300000001</v>
      </c>
      <c r="D14" s="100">
        <v>28133.198039999996</v>
      </c>
      <c r="E14" s="100">
        <v>52360.144990000001</v>
      </c>
      <c r="F14" s="100">
        <v>48500.678789999991</v>
      </c>
      <c r="G14" s="22">
        <f t="shared" si="0"/>
        <v>-20367.480749999995</v>
      </c>
      <c r="H14" s="1"/>
      <c r="I14" s="1"/>
      <c r="J14" s="1"/>
    </row>
    <row r="15" spans="1:10" x14ac:dyDescent="0.25">
      <c r="A15" s="88">
        <v>21</v>
      </c>
      <c r="B15" s="100" t="s">
        <v>104</v>
      </c>
      <c r="C15" s="100">
        <v>18021.186419999998</v>
      </c>
      <c r="D15" s="100">
        <v>20572.755970000002</v>
      </c>
      <c r="E15" s="100">
        <v>5664.4885899999999</v>
      </c>
      <c r="F15" s="100">
        <v>5819.4545600000001</v>
      </c>
      <c r="G15" s="22">
        <f t="shared" si="0"/>
        <v>14753.301410000002</v>
      </c>
      <c r="H15" s="1"/>
      <c r="I15" s="1"/>
      <c r="J15" s="1"/>
    </row>
    <row r="16" spans="1:10" x14ac:dyDescent="0.25">
      <c r="A16" s="88">
        <v>12</v>
      </c>
      <c r="B16" s="100" t="s">
        <v>95</v>
      </c>
      <c r="C16" s="100">
        <v>11358.54314</v>
      </c>
      <c r="D16" s="100">
        <v>20206.006230000003</v>
      </c>
      <c r="E16" s="100">
        <v>20220.907259999996</v>
      </c>
      <c r="F16" s="100">
        <v>17545.528280000002</v>
      </c>
      <c r="G16" s="22">
        <f t="shared" si="0"/>
        <v>2660.4779500000004</v>
      </c>
      <c r="H16" s="1"/>
      <c r="I16" s="1"/>
      <c r="J16" s="1"/>
    </row>
    <row r="17" spans="1:10" x14ac:dyDescent="0.25">
      <c r="A17" s="88">
        <v>19</v>
      </c>
      <c r="B17" s="100" t="s">
        <v>102</v>
      </c>
      <c r="C17" s="100">
        <v>8840.7421799999993</v>
      </c>
      <c r="D17" s="100">
        <v>11810.816529999998</v>
      </c>
      <c r="E17" s="100">
        <v>11607.891089999999</v>
      </c>
      <c r="F17" s="100">
        <v>12325.903860000004</v>
      </c>
      <c r="G17" s="22">
        <f t="shared" si="0"/>
        <v>-515.08733000000575</v>
      </c>
      <c r="H17" s="1"/>
      <c r="I17" s="1"/>
      <c r="J17" s="1"/>
    </row>
    <row r="18" spans="1:10" x14ac:dyDescent="0.25">
      <c r="A18" s="88">
        <v>6</v>
      </c>
      <c r="B18" s="100" t="s">
        <v>89</v>
      </c>
      <c r="C18" s="100">
        <v>9256.6876899999988</v>
      </c>
      <c r="D18" s="100">
        <v>11027.758530000001</v>
      </c>
      <c r="E18" s="100">
        <v>2465.22939</v>
      </c>
      <c r="F18" s="100">
        <v>3191.2489900000005</v>
      </c>
      <c r="G18" s="22">
        <f t="shared" si="0"/>
        <v>7836.5095400000009</v>
      </c>
      <c r="H18" s="1"/>
      <c r="I18" s="1"/>
      <c r="J18" s="1"/>
    </row>
    <row r="19" spans="1:10" x14ac:dyDescent="0.25">
      <c r="A19" s="88">
        <v>4</v>
      </c>
      <c r="B19" s="100" t="s">
        <v>87</v>
      </c>
      <c r="C19" s="100">
        <v>4344.2215800000004</v>
      </c>
      <c r="D19" s="100">
        <v>9084.248290000005</v>
      </c>
      <c r="E19" s="100">
        <v>13229.1648</v>
      </c>
      <c r="F19" s="100">
        <v>15033.624039999999</v>
      </c>
      <c r="G19" s="22">
        <f t="shared" si="0"/>
        <v>-5949.3757499999938</v>
      </c>
      <c r="H19" s="1"/>
      <c r="I19" s="1"/>
      <c r="J19" s="1"/>
    </row>
    <row r="20" spans="1:10" x14ac:dyDescent="0.25">
      <c r="A20" s="88">
        <v>16</v>
      </c>
      <c r="B20" s="100" t="s">
        <v>99</v>
      </c>
      <c r="C20" s="100">
        <v>2536.6035499999994</v>
      </c>
      <c r="D20" s="100">
        <v>5315.8497800000005</v>
      </c>
      <c r="E20" s="100">
        <v>9052.5060599999997</v>
      </c>
      <c r="F20" s="100">
        <v>11749.260299999998</v>
      </c>
      <c r="G20" s="22">
        <f t="shared" si="0"/>
        <v>-6433.4105199999976</v>
      </c>
      <c r="H20" s="1"/>
      <c r="I20" s="1"/>
      <c r="J20" s="1"/>
    </row>
    <row r="21" spans="1:10" x14ac:dyDescent="0.25">
      <c r="A21" s="88">
        <v>23</v>
      </c>
      <c r="B21" s="100" t="s">
        <v>106</v>
      </c>
      <c r="C21" s="100">
        <v>6419.9981099999995</v>
      </c>
      <c r="D21" s="100">
        <v>4388.6103400000002</v>
      </c>
      <c r="E21" s="100">
        <v>43839.600390000029</v>
      </c>
      <c r="F21" s="100">
        <v>19523.156200000001</v>
      </c>
      <c r="G21" s="22">
        <f t="shared" si="0"/>
        <v>-15134.545860000002</v>
      </c>
      <c r="H21" s="1"/>
      <c r="I21" s="1"/>
      <c r="J21" s="1"/>
    </row>
    <row r="22" spans="1:10" x14ac:dyDescent="0.25">
      <c r="A22" s="88">
        <v>24</v>
      </c>
      <c r="B22" s="100" t="s">
        <v>107</v>
      </c>
      <c r="C22" s="100">
        <v>4411.0358999999999</v>
      </c>
      <c r="D22" s="100">
        <v>3969.1131500000001</v>
      </c>
      <c r="E22" s="100">
        <v>6406.0039500000003</v>
      </c>
      <c r="F22" s="100">
        <v>7553.2956599999989</v>
      </c>
      <c r="G22" s="22">
        <f t="shared" si="0"/>
        <v>-3584.1825099999987</v>
      </c>
      <c r="H22" s="1"/>
      <c r="I22" s="1"/>
      <c r="J22" s="1"/>
    </row>
    <row r="23" spans="1:10" x14ac:dyDescent="0.25">
      <c r="A23" s="88">
        <v>1</v>
      </c>
      <c r="B23" s="100" t="s">
        <v>84</v>
      </c>
      <c r="C23" s="100">
        <v>2760.6027800000002</v>
      </c>
      <c r="D23" s="100">
        <v>3906.7569199999989</v>
      </c>
      <c r="E23" s="100">
        <v>4650.8422700000001</v>
      </c>
      <c r="F23" s="100">
        <v>5054.52297</v>
      </c>
      <c r="G23" s="22">
        <f t="shared" si="0"/>
        <v>-1147.7660500000011</v>
      </c>
      <c r="H23" s="1"/>
      <c r="I23" s="1"/>
      <c r="J23" s="1"/>
    </row>
    <row r="24" spans="1:10" x14ac:dyDescent="0.25">
      <c r="A24" s="88">
        <v>11</v>
      </c>
      <c r="B24" s="100" t="s">
        <v>94</v>
      </c>
      <c r="C24" s="100">
        <v>3052.4998400000009</v>
      </c>
      <c r="D24" s="100">
        <v>3754.9634499999993</v>
      </c>
      <c r="E24" s="100">
        <v>1136.23758</v>
      </c>
      <c r="F24" s="100">
        <v>782.92793999999992</v>
      </c>
      <c r="G24" s="22">
        <f t="shared" si="0"/>
        <v>2972.0355099999992</v>
      </c>
      <c r="H24" s="1"/>
      <c r="I24" s="1"/>
      <c r="J24" s="1"/>
    </row>
    <row r="25" spans="1:10" x14ac:dyDescent="0.25">
      <c r="A25" s="88">
        <v>9</v>
      </c>
      <c r="B25" s="100" t="s">
        <v>92</v>
      </c>
      <c r="C25" s="100">
        <v>2546.6340800000007</v>
      </c>
      <c r="D25" s="100">
        <v>3737.7632100000005</v>
      </c>
      <c r="E25" s="100">
        <v>13943.327049999998</v>
      </c>
      <c r="F25" s="100">
        <v>14231.337870000001</v>
      </c>
      <c r="G25" s="22">
        <f t="shared" si="0"/>
        <v>-10493.57466</v>
      </c>
      <c r="H25" s="1"/>
      <c r="I25" s="1"/>
      <c r="J25" s="1"/>
    </row>
    <row r="26" spans="1:10" x14ac:dyDescent="0.25">
      <c r="A26" s="88">
        <v>17</v>
      </c>
      <c r="B26" s="100" t="s">
        <v>100</v>
      </c>
      <c r="C26" s="100">
        <v>1157.6384699999999</v>
      </c>
      <c r="D26" s="100">
        <v>2996.6744199999998</v>
      </c>
      <c r="E26" s="100">
        <v>47511.93695000001</v>
      </c>
      <c r="F26" s="100">
        <v>4804.3201900000004</v>
      </c>
      <c r="G26" s="22">
        <f t="shared" si="0"/>
        <v>-1807.6457700000005</v>
      </c>
      <c r="H26" s="1"/>
      <c r="I26" s="1"/>
      <c r="J26" s="1"/>
    </row>
    <row r="27" spans="1:10" x14ac:dyDescent="0.25">
      <c r="A27" s="88">
        <v>5</v>
      </c>
      <c r="B27" s="100" t="s">
        <v>88</v>
      </c>
      <c r="C27" s="100">
        <v>1262.83196</v>
      </c>
      <c r="D27" s="100">
        <v>2236.4213800000002</v>
      </c>
      <c r="E27" s="100">
        <v>940.11539000000016</v>
      </c>
      <c r="F27" s="100">
        <v>1044.5643600000001</v>
      </c>
      <c r="G27" s="22">
        <f t="shared" si="0"/>
        <v>1191.8570200000001</v>
      </c>
      <c r="H27" s="1"/>
      <c r="I27" s="1"/>
      <c r="J27" s="1"/>
    </row>
    <row r="28" spans="1:10" x14ac:dyDescent="0.25">
      <c r="A28" s="88">
        <v>18</v>
      </c>
      <c r="B28" s="100" t="s">
        <v>101</v>
      </c>
      <c r="C28" s="100">
        <v>2024.9083899999998</v>
      </c>
      <c r="D28" s="100">
        <v>1207.3973800000001</v>
      </c>
      <c r="E28" s="100">
        <v>4061.6656200000002</v>
      </c>
      <c r="F28" s="100">
        <v>5296.3277099999987</v>
      </c>
      <c r="G28" s="22">
        <f t="shared" si="0"/>
        <v>-4088.9303299999983</v>
      </c>
      <c r="H28" s="1"/>
      <c r="I28" s="1"/>
      <c r="J28" s="1"/>
    </row>
    <row r="29" spans="1:10" x14ac:dyDescent="0.25">
      <c r="A29" s="88">
        <v>13</v>
      </c>
      <c r="B29" s="100" t="s">
        <v>96</v>
      </c>
      <c r="C29" s="100">
        <v>1338.56537</v>
      </c>
      <c r="D29" s="100">
        <v>908.53125</v>
      </c>
      <c r="E29" s="100">
        <v>1036.85241</v>
      </c>
      <c r="F29" s="100">
        <v>1147.80294</v>
      </c>
      <c r="G29" s="22">
        <f t="shared" si="0"/>
        <v>-239.27169000000004</v>
      </c>
      <c r="H29" s="1"/>
      <c r="I29" s="1"/>
      <c r="J29" s="122"/>
    </row>
    <row r="30" spans="1:10" x14ac:dyDescent="0.25">
      <c r="A30" s="88">
        <v>14</v>
      </c>
      <c r="B30" s="100" t="s">
        <v>97</v>
      </c>
      <c r="C30" s="100">
        <v>291.72227000000004</v>
      </c>
      <c r="D30" s="100">
        <v>412.07911000000001</v>
      </c>
      <c r="E30" s="100">
        <v>43.222580000000001</v>
      </c>
      <c r="F30" s="100">
        <v>305.99876</v>
      </c>
      <c r="G30" s="22">
        <f t="shared" si="0"/>
        <v>106.08035000000001</v>
      </c>
      <c r="H30" s="1"/>
      <c r="I30" s="1"/>
      <c r="J30" s="1"/>
    </row>
    <row r="31" spans="1:10" x14ac:dyDescent="0.25">
      <c r="A31" s="23"/>
      <c r="B31" s="24" t="s">
        <v>46</v>
      </c>
      <c r="C31" s="102">
        <f>'Export-Import Provincias'!F16</f>
        <v>1434094.6686800006</v>
      </c>
      <c r="D31" s="102">
        <f>'Export-Import Provincias'!H16</f>
        <v>1516462.2172399999</v>
      </c>
      <c r="E31" s="102">
        <f>'Export-Import Provincias'!F52</f>
        <v>625645.96854999999</v>
      </c>
      <c r="F31" s="102">
        <f>'Export-Import Provincias'!H52</f>
        <v>527723.95918999997</v>
      </c>
      <c r="G31" s="26">
        <f t="shared" ref="G31:G32" si="1">D31-F31</f>
        <v>988738.25804999995</v>
      </c>
    </row>
    <row r="32" spans="1:10" ht="15.75" thickBot="1" x14ac:dyDescent="0.3">
      <c r="A32" s="27"/>
      <c r="B32" s="28" t="s">
        <v>152</v>
      </c>
      <c r="C32" s="101">
        <v>3620058.3891100031</v>
      </c>
      <c r="D32" s="101">
        <v>3400017.0810300009</v>
      </c>
      <c r="E32" s="101">
        <v>3687086.0749699986</v>
      </c>
      <c r="F32" s="101">
        <v>3508186.4674099991</v>
      </c>
      <c r="G32" s="29">
        <f t="shared" si="1"/>
        <v>-108169.38637999818</v>
      </c>
    </row>
    <row r="33" spans="1:7" x14ac:dyDescent="0.25">
      <c r="A33" s="3" t="s">
        <v>38</v>
      </c>
      <c r="B33" s="3"/>
    </row>
    <row r="34" spans="1:7" x14ac:dyDescent="0.25">
      <c r="A34" s="115" t="s">
        <v>167</v>
      </c>
      <c r="B34" s="3"/>
    </row>
    <row r="35" spans="1:7" x14ac:dyDescent="0.25">
      <c r="A35" t="s">
        <v>48</v>
      </c>
    </row>
    <row r="36" spans="1:7" x14ac:dyDescent="0.25">
      <c r="A36" s="151" t="s">
        <v>49</v>
      </c>
      <c r="B36" s="151"/>
      <c r="C36" s="151"/>
      <c r="D36" s="151"/>
      <c r="E36" s="151"/>
      <c r="F36" s="151"/>
      <c r="G36" s="151"/>
    </row>
    <row r="37" spans="1:7" x14ac:dyDescent="0.25">
      <c r="A37" s="151"/>
      <c r="B37" s="151"/>
      <c r="C37" s="151"/>
      <c r="D37" s="151"/>
      <c r="E37" s="151"/>
      <c r="F37" s="151"/>
      <c r="G37" s="151"/>
    </row>
  </sheetData>
  <sortState ref="A7:J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90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topLeftCell="B1" zoomScale="70" zoomScaleNormal="70" zoomScaleSheetLayoutView="40" zoomScalePageLayoutView="85" workbookViewId="0">
      <selection activeCell="R7" sqref="R7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90" customWidth="1"/>
    <col min="5" max="5" width="14.5703125" style="90" customWidth="1"/>
    <col min="6" max="6" width="15.42578125" customWidth="1"/>
    <col min="7" max="7" width="4.7109375" style="90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90" bestFit="1" customWidth="1"/>
    <col min="13" max="13" width="14.42578125" style="90" customWidth="1"/>
    <col min="14" max="14" width="15.28515625" customWidth="1"/>
    <col min="15" max="15" width="10.42578125" bestFit="1" customWidth="1"/>
  </cols>
  <sheetData>
    <row r="1" spans="1:18" ht="15.75" x14ac:dyDescent="0.25">
      <c r="A1" s="108" t="s">
        <v>51</v>
      </c>
      <c r="B1" s="90"/>
      <c r="C1" s="90"/>
      <c r="F1" s="90"/>
      <c r="H1" s="90"/>
      <c r="I1" s="108" t="s">
        <v>54</v>
      </c>
      <c r="J1" s="90"/>
      <c r="K1" s="90"/>
      <c r="N1" s="90"/>
    </row>
    <row r="2" spans="1:18" ht="10.15" customHeight="1" x14ac:dyDescent="0.25">
      <c r="A2" s="90"/>
      <c r="B2" s="90"/>
      <c r="C2" s="90"/>
      <c r="F2" s="90"/>
      <c r="H2" s="90"/>
      <c r="I2" s="70"/>
      <c r="J2" s="90"/>
      <c r="K2" s="90"/>
      <c r="N2" s="90"/>
    </row>
    <row r="3" spans="1:18" ht="30.75" customHeight="1" x14ac:dyDescent="0.25">
      <c r="A3" s="163" t="s">
        <v>188</v>
      </c>
      <c r="B3" s="163"/>
      <c r="C3" s="163"/>
      <c r="D3" s="163"/>
      <c r="E3" s="163"/>
      <c r="F3" s="163"/>
      <c r="H3" s="90"/>
      <c r="I3" s="164" t="s">
        <v>189</v>
      </c>
      <c r="J3" s="164"/>
      <c r="K3" s="164"/>
      <c r="L3" s="164"/>
      <c r="M3" s="164"/>
      <c r="N3" s="164"/>
    </row>
    <row r="4" spans="1:18" ht="7.9" customHeight="1" thickBot="1" x14ac:dyDescent="0.3">
      <c r="A4" s="90"/>
      <c r="B4" s="3"/>
      <c r="C4" s="90"/>
      <c r="F4" s="90"/>
      <c r="H4" s="90"/>
      <c r="I4" t="s">
        <v>137</v>
      </c>
    </row>
    <row r="5" spans="1:18" ht="22.9" customHeight="1" thickBot="1" x14ac:dyDescent="0.3">
      <c r="A5" s="90"/>
      <c r="B5" s="157" t="s">
        <v>108</v>
      </c>
      <c r="C5" s="158"/>
      <c r="D5" s="158"/>
      <c r="E5" s="158"/>
      <c r="F5" s="159"/>
      <c r="J5" s="160" t="s">
        <v>123</v>
      </c>
      <c r="K5" s="161"/>
      <c r="L5" s="161"/>
      <c r="M5" s="161"/>
      <c r="N5" s="162"/>
    </row>
    <row r="6" spans="1:18" ht="93.75" customHeight="1" x14ac:dyDescent="0.25">
      <c r="A6" s="40" t="s">
        <v>109</v>
      </c>
      <c r="B6" s="99" t="s">
        <v>52</v>
      </c>
      <c r="C6" s="19" t="s">
        <v>190</v>
      </c>
      <c r="D6" s="19" t="s">
        <v>191</v>
      </c>
      <c r="E6" s="91" t="s">
        <v>194</v>
      </c>
      <c r="F6" s="20" t="s">
        <v>134</v>
      </c>
      <c r="I6" s="57" t="s">
        <v>109</v>
      </c>
      <c r="J6" s="58" t="s">
        <v>52</v>
      </c>
      <c r="K6" s="59" t="s">
        <v>192</v>
      </c>
      <c r="L6" s="59" t="s">
        <v>193</v>
      </c>
      <c r="M6" s="59" t="s">
        <v>194</v>
      </c>
      <c r="N6" s="60" t="s">
        <v>53</v>
      </c>
    </row>
    <row r="7" spans="1:18" ht="25.5" x14ac:dyDescent="0.25">
      <c r="A7" s="61">
        <v>1</v>
      </c>
      <c r="B7" s="69" t="s">
        <v>138</v>
      </c>
      <c r="C7" s="100">
        <v>214452.71158</v>
      </c>
      <c r="D7" s="92">
        <v>245934.41599999997</v>
      </c>
      <c r="E7" s="96">
        <f t="shared" ref="E7:E26" si="0">(C7/D7)-1</f>
        <v>-0.12800853549508895</v>
      </c>
      <c r="F7" s="31">
        <f t="shared" ref="F7:F26" si="1">C7/$C$30</f>
        <v>0.14141645544609047</v>
      </c>
      <c r="I7" s="61">
        <v>1</v>
      </c>
      <c r="J7" s="69" t="s">
        <v>113</v>
      </c>
      <c r="K7" s="100">
        <v>90807.139496000003</v>
      </c>
      <c r="L7" s="92">
        <v>83533.527191000001</v>
      </c>
      <c r="M7" s="96">
        <f t="shared" ref="M7:M26" si="2">(K7/L7)-1</f>
        <v>8.7074167099024047E-2</v>
      </c>
      <c r="N7" s="31">
        <f t="shared" ref="N7:N26" si="3">K7/$K$30</f>
        <v>0.12107096064335646</v>
      </c>
      <c r="R7" s="1"/>
    </row>
    <row r="8" spans="1:18" ht="38.25" x14ac:dyDescent="0.25">
      <c r="A8" s="61">
        <v>2</v>
      </c>
      <c r="B8" s="66" t="s">
        <v>112</v>
      </c>
      <c r="C8" s="100">
        <v>176838.25098999994</v>
      </c>
      <c r="D8" s="92">
        <v>150723.78039</v>
      </c>
      <c r="E8" s="96">
        <f t="shared" si="0"/>
        <v>0.17326045387415556</v>
      </c>
      <c r="F8" s="31">
        <f t="shared" si="1"/>
        <v>0.11661236856388686</v>
      </c>
      <c r="I8" s="61">
        <v>2</v>
      </c>
      <c r="J8" s="66" t="s">
        <v>112</v>
      </c>
      <c r="K8" s="100">
        <v>84052.689387999999</v>
      </c>
      <c r="L8" s="92">
        <v>75313.160455000005</v>
      </c>
      <c r="M8" s="96">
        <f t="shared" si="2"/>
        <v>0.11604252006157556</v>
      </c>
      <c r="N8" s="31">
        <f t="shared" si="3"/>
        <v>0.11206541584002956</v>
      </c>
      <c r="P8" s="1"/>
    </row>
    <row r="9" spans="1:18" ht="25.5" x14ac:dyDescent="0.25">
      <c r="A9" s="61">
        <v>3</v>
      </c>
      <c r="B9" s="69" t="s">
        <v>113</v>
      </c>
      <c r="C9" s="100">
        <v>149033.69564999995</v>
      </c>
      <c r="D9" s="92">
        <v>120990.42809000004</v>
      </c>
      <c r="E9" s="96">
        <f t="shared" si="0"/>
        <v>0.23178087723716145</v>
      </c>
      <c r="F9" s="31">
        <f t="shared" si="1"/>
        <v>9.8277223102363268E-2</v>
      </c>
      <c r="I9" s="61">
        <v>3</v>
      </c>
      <c r="J9" s="66" t="s">
        <v>153</v>
      </c>
      <c r="K9" s="100">
        <v>69622</v>
      </c>
      <c r="L9" s="92">
        <v>64423.7</v>
      </c>
      <c r="M9" s="96">
        <f t="shared" si="2"/>
        <v>8.0689249453229195E-2</v>
      </c>
      <c r="N9" s="31">
        <f t="shared" si="3"/>
        <v>9.2825327046923048E-2</v>
      </c>
    </row>
    <row r="10" spans="1:18" ht="38.25" x14ac:dyDescent="0.25">
      <c r="A10" s="61">
        <v>4</v>
      </c>
      <c r="B10" s="66" t="s">
        <v>115</v>
      </c>
      <c r="C10" s="100">
        <v>77588.751709999997</v>
      </c>
      <c r="D10" s="92">
        <v>100996.85920000002</v>
      </c>
      <c r="E10" s="96">
        <f t="shared" si="0"/>
        <v>-0.23177064787377089</v>
      </c>
      <c r="F10" s="31">
        <f t="shared" si="1"/>
        <v>5.116431575276139E-2</v>
      </c>
      <c r="I10" s="61">
        <v>4</v>
      </c>
      <c r="J10" s="66" t="s">
        <v>181</v>
      </c>
      <c r="K10" s="100">
        <v>43262.032477000001</v>
      </c>
      <c r="L10" s="92"/>
      <c r="M10" s="96" t="e">
        <f t="shared" si="2"/>
        <v>#DIV/0!</v>
      </c>
      <c r="N10" s="31">
        <f t="shared" si="3"/>
        <v>5.7680220525008354E-2</v>
      </c>
    </row>
    <row r="11" spans="1:18" ht="25.5" x14ac:dyDescent="0.25">
      <c r="A11" s="61">
        <v>5</v>
      </c>
      <c r="B11" s="69" t="s">
        <v>181</v>
      </c>
      <c r="C11" s="100">
        <v>75871.418439999979</v>
      </c>
      <c r="D11" s="92"/>
      <c r="E11" s="96" t="e">
        <f t="shared" si="0"/>
        <v>#DIV/0!</v>
      </c>
      <c r="F11" s="31">
        <f t="shared" si="1"/>
        <v>5.0031855444501547E-2</v>
      </c>
      <c r="I11" s="61">
        <v>5</v>
      </c>
      <c r="J11" s="66" t="s">
        <v>138</v>
      </c>
      <c r="K11" s="100">
        <v>38720.391973999998</v>
      </c>
      <c r="L11" s="92">
        <v>30244.73934</v>
      </c>
      <c r="M11" s="96">
        <f t="shared" si="2"/>
        <v>0.28023559861832159</v>
      </c>
      <c r="N11" s="31">
        <f t="shared" si="3"/>
        <v>5.1624961195765769E-2</v>
      </c>
    </row>
    <row r="12" spans="1:18" ht="25.5" x14ac:dyDescent="0.25">
      <c r="A12" s="61">
        <v>6</v>
      </c>
      <c r="B12" s="69" t="s">
        <v>114</v>
      </c>
      <c r="C12" s="100">
        <v>59043.76756</v>
      </c>
      <c r="D12" s="92">
        <v>44178.268760000028</v>
      </c>
      <c r="E12" s="96">
        <f t="shared" si="0"/>
        <v>0.33648893940949365</v>
      </c>
      <c r="F12" s="31">
        <f t="shared" si="1"/>
        <v>3.8935205169477398E-2</v>
      </c>
      <c r="I12" s="61">
        <v>6</v>
      </c>
      <c r="J12" s="69" t="s">
        <v>118</v>
      </c>
      <c r="K12" s="100">
        <v>32384.936601000001</v>
      </c>
      <c r="L12" s="92">
        <v>27241.515567999999</v>
      </c>
      <c r="M12" s="96">
        <f t="shared" si="2"/>
        <v>0.18880818213513284</v>
      </c>
      <c r="N12" s="31">
        <f t="shared" si="3"/>
        <v>4.3178051928725023E-2</v>
      </c>
    </row>
    <row r="13" spans="1:18" ht="25.5" x14ac:dyDescent="0.25">
      <c r="A13" s="61">
        <v>7</v>
      </c>
      <c r="B13" s="66" t="s">
        <v>118</v>
      </c>
      <c r="C13" s="100">
        <v>47876.911629999988</v>
      </c>
      <c r="D13" s="92">
        <v>52077.23311999999</v>
      </c>
      <c r="E13" s="96">
        <f t="shared" si="0"/>
        <v>-8.0655619324500716E-2</v>
      </c>
      <c r="F13" s="31">
        <f t="shared" si="1"/>
        <v>3.1571450370281688E-2</v>
      </c>
      <c r="I13" s="61">
        <v>7</v>
      </c>
      <c r="J13" s="66" t="s">
        <v>119</v>
      </c>
      <c r="K13" s="100">
        <v>20312.637350000001</v>
      </c>
      <c r="L13" s="92">
        <v>16368.40661</v>
      </c>
      <c r="M13" s="96">
        <f t="shared" si="2"/>
        <v>0.24096607776045476</v>
      </c>
      <c r="N13" s="31">
        <f t="shared" si="3"/>
        <v>2.7082347608504413E-2</v>
      </c>
    </row>
    <row r="14" spans="1:18" ht="63.75" x14ac:dyDescent="0.25">
      <c r="A14" s="61">
        <v>8</v>
      </c>
      <c r="B14" s="66" t="s">
        <v>116</v>
      </c>
      <c r="C14" s="100">
        <v>44134.978520000004</v>
      </c>
      <c r="D14" s="92">
        <v>40303.08621999999</v>
      </c>
      <c r="E14" s="96">
        <f t="shared" si="0"/>
        <v>9.5076895081510626E-2</v>
      </c>
      <c r="F14" s="31">
        <f t="shared" si="1"/>
        <v>2.9103909097271671E-2</v>
      </c>
      <c r="I14" s="61">
        <v>8</v>
      </c>
      <c r="J14" s="66" t="s">
        <v>150</v>
      </c>
      <c r="K14" s="100">
        <v>18124.987000000001</v>
      </c>
      <c r="L14" s="92">
        <v>16128.773999999999</v>
      </c>
      <c r="M14" s="96">
        <f t="shared" si="2"/>
        <v>0.12376718776021045</v>
      </c>
      <c r="N14" s="31">
        <f t="shared" si="3"/>
        <v>2.4165606360004435E-2</v>
      </c>
    </row>
    <row r="15" spans="1:18" ht="38.25" x14ac:dyDescent="0.25">
      <c r="A15" s="61">
        <v>9</v>
      </c>
      <c r="B15" s="66" t="s">
        <v>130</v>
      </c>
      <c r="C15" s="100">
        <v>43248.518290000022</v>
      </c>
      <c r="D15" s="92">
        <v>42576.741590000005</v>
      </c>
      <c r="E15" s="96">
        <f t="shared" si="0"/>
        <v>1.5778020461711284E-2</v>
      </c>
      <c r="F15" s="31">
        <f t="shared" si="1"/>
        <v>2.8519351025252337E-2</v>
      </c>
      <c r="I15" s="61">
        <v>9</v>
      </c>
      <c r="J15" s="66" t="s">
        <v>130</v>
      </c>
      <c r="K15" s="100">
        <v>17641.445637000001</v>
      </c>
      <c r="L15" s="92">
        <v>20038.086937</v>
      </c>
      <c r="M15" s="96">
        <f t="shared" si="2"/>
        <v>-0.11960429693388741</v>
      </c>
      <c r="N15" s="31">
        <f t="shared" si="3"/>
        <v>2.3520912367283885E-2</v>
      </c>
    </row>
    <row r="16" spans="1:18" ht="41.25" customHeight="1" x14ac:dyDescent="0.25">
      <c r="A16" s="61">
        <v>10</v>
      </c>
      <c r="B16" s="66" t="s">
        <v>117</v>
      </c>
      <c r="C16" s="100">
        <v>36479.792280000001</v>
      </c>
      <c r="D16" s="92">
        <v>35801.633730000001</v>
      </c>
      <c r="E16" s="96">
        <f t="shared" si="0"/>
        <v>1.8942111835297037E-2</v>
      </c>
      <c r="F16" s="31">
        <f t="shared" si="1"/>
        <v>2.405585306727533E-2</v>
      </c>
      <c r="I16" s="61">
        <v>10</v>
      </c>
      <c r="J16" s="66" t="s">
        <v>115</v>
      </c>
      <c r="K16" s="100">
        <v>15678.205827</v>
      </c>
      <c r="L16" s="92">
        <v>14046.206291</v>
      </c>
      <c r="M16" s="96">
        <f t="shared" si="2"/>
        <v>0.11618792307255887</v>
      </c>
      <c r="N16" s="31">
        <f t="shared" si="3"/>
        <v>2.0903372258772365E-2</v>
      </c>
    </row>
    <row r="17" spans="1:14" x14ac:dyDescent="0.25">
      <c r="A17" s="61">
        <v>11</v>
      </c>
      <c r="B17" s="69" t="s">
        <v>120</v>
      </c>
      <c r="C17" s="100">
        <v>31468.344809999991</v>
      </c>
      <c r="D17" s="92">
        <v>22216.828550000017</v>
      </c>
      <c r="E17" s="96">
        <f t="shared" si="0"/>
        <v>0.41641930301523478</v>
      </c>
      <c r="F17" s="31">
        <f t="shared" si="1"/>
        <v>2.0751156509044574E-2</v>
      </c>
      <c r="I17" s="61">
        <v>11</v>
      </c>
      <c r="J17" s="69" t="s">
        <v>182</v>
      </c>
      <c r="K17" s="100">
        <v>14719.496450000001</v>
      </c>
      <c r="L17" s="92"/>
      <c r="M17" s="96" t="e">
        <f t="shared" si="2"/>
        <v>#DIV/0!</v>
      </c>
      <c r="N17" s="31">
        <f t="shared" si="3"/>
        <v>1.9625148256833657E-2</v>
      </c>
    </row>
    <row r="18" spans="1:14" x14ac:dyDescent="0.25">
      <c r="A18" s="61">
        <v>12</v>
      </c>
      <c r="B18" s="66" t="s">
        <v>182</v>
      </c>
      <c r="C18" s="100">
        <v>30786.499969999997</v>
      </c>
      <c r="D18" s="92"/>
      <c r="E18" s="96" t="e">
        <f t="shared" si="0"/>
        <v>#DIV/0!</v>
      </c>
      <c r="F18" s="31">
        <f t="shared" si="1"/>
        <v>2.0301527871912441E-2</v>
      </c>
      <c r="I18" s="61">
        <v>12</v>
      </c>
      <c r="J18" s="66" t="s">
        <v>120</v>
      </c>
      <c r="K18" s="100">
        <v>13623.31511</v>
      </c>
      <c r="L18" s="92">
        <v>14696.319195</v>
      </c>
      <c r="M18" s="96">
        <f t="shared" si="2"/>
        <v>-7.3011756941497197E-2</v>
      </c>
      <c r="N18" s="31">
        <f t="shared" si="3"/>
        <v>1.8163636214832069E-2</v>
      </c>
    </row>
    <row r="19" spans="1:14" ht="63.75" x14ac:dyDescent="0.25">
      <c r="A19" s="61">
        <v>13</v>
      </c>
      <c r="B19" s="69" t="s">
        <v>153</v>
      </c>
      <c r="C19" s="100">
        <v>24260.126120000001</v>
      </c>
      <c r="D19" s="92">
        <v>27393.719679999998</v>
      </c>
      <c r="E19" s="96">
        <f t="shared" si="0"/>
        <v>-0.11439094787437054</v>
      </c>
      <c r="F19" s="31">
        <f t="shared" si="1"/>
        <v>1.5997844090144264E-2</v>
      </c>
      <c r="I19" s="61">
        <v>13</v>
      </c>
      <c r="J19" s="69" t="s">
        <v>158</v>
      </c>
      <c r="K19" s="100">
        <v>12762.268</v>
      </c>
      <c r="L19" s="92">
        <v>3956.4839999999999</v>
      </c>
      <c r="M19" s="96">
        <f t="shared" si="2"/>
        <v>2.2256589436479461</v>
      </c>
      <c r="N19" s="31">
        <f t="shared" si="3"/>
        <v>1.7015622949074726E-2</v>
      </c>
    </row>
    <row r="20" spans="1:14" ht="63.75" x14ac:dyDescent="0.25">
      <c r="A20" s="61">
        <v>14</v>
      </c>
      <c r="B20" s="66" t="s">
        <v>150</v>
      </c>
      <c r="C20" s="100">
        <v>23059.015789999998</v>
      </c>
      <c r="D20" s="92">
        <v>17165.016949999997</v>
      </c>
      <c r="E20" s="96">
        <f t="shared" si="0"/>
        <v>0.34337273637239263</v>
      </c>
      <c r="F20" s="31">
        <f t="shared" si="1"/>
        <v>1.5205796443757099E-2</v>
      </c>
      <c r="I20" s="61">
        <v>14</v>
      </c>
      <c r="J20" s="66" t="s">
        <v>117</v>
      </c>
      <c r="K20" s="100">
        <v>11859.308591999999</v>
      </c>
      <c r="L20" s="92">
        <v>10837.474313999999</v>
      </c>
      <c r="M20" s="96">
        <f t="shared" si="2"/>
        <v>9.4287123401066042E-2</v>
      </c>
      <c r="N20" s="31">
        <f t="shared" si="3"/>
        <v>1.5811729031093395E-2</v>
      </c>
    </row>
    <row r="21" spans="1:14" ht="89.25" x14ac:dyDescent="0.25">
      <c r="A21" s="61">
        <v>15</v>
      </c>
      <c r="B21" s="66" t="s">
        <v>139</v>
      </c>
      <c r="C21" s="100">
        <v>20276.99163</v>
      </c>
      <c r="D21" s="92">
        <v>29332.950860000004</v>
      </c>
      <c r="E21" s="96">
        <f t="shared" si="0"/>
        <v>-0.30872990832808433</v>
      </c>
      <c r="F21" s="31">
        <f t="shared" si="1"/>
        <v>1.3371247499264865E-2</v>
      </c>
      <c r="I21" s="61">
        <v>15</v>
      </c>
      <c r="J21" s="66" t="s">
        <v>114</v>
      </c>
      <c r="K21" s="100">
        <v>11656.980691999999</v>
      </c>
      <c r="L21" s="92">
        <v>8925.2076340000003</v>
      </c>
      <c r="M21" s="96">
        <f t="shared" si="2"/>
        <v>0.30607389430286047</v>
      </c>
      <c r="N21" s="31">
        <f t="shared" si="3"/>
        <v>1.5541970140394807E-2</v>
      </c>
    </row>
    <row r="22" spans="1:14" ht="25.5" x14ac:dyDescent="0.25">
      <c r="A22" s="61">
        <v>16</v>
      </c>
      <c r="B22" s="69" t="s">
        <v>119</v>
      </c>
      <c r="C22" s="100">
        <v>16072.70384</v>
      </c>
      <c r="D22" s="92">
        <v>15341.124299999998</v>
      </c>
      <c r="E22" s="96">
        <f t="shared" si="0"/>
        <v>4.7687478811445638E-2</v>
      </c>
      <c r="F22" s="31">
        <f t="shared" si="1"/>
        <v>1.059881588692182E-2</v>
      </c>
      <c r="I22" s="61">
        <v>16</v>
      </c>
      <c r="J22" s="69" t="s">
        <v>136</v>
      </c>
      <c r="K22" s="100">
        <v>10405.540005999999</v>
      </c>
      <c r="L22" s="92">
        <v>9130.878154</v>
      </c>
      <c r="M22" s="96">
        <f t="shared" si="2"/>
        <v>0.13959904299474224</v>
      </c>
      <c r="N22" s="31">
        <f t="shared" si="3"/>
        <v>1.3873454571210128E-2</v>
      </c>
    </row>
    <row r="23" spans="1:14" ht="25.5" x14ac:dyDescent="0.25">
      <c r="A23" s="61">
        <v>17</v>
      </c>
      <c r="B23" s="66" t="s">
        <v>161</v>
      </c>
      <c r="C23" s="100">
        <v>14076.511519999998</v>
      </c>
      <c r="D23" s="92">
        <v>11015.60374</v>
      </c>
      <c r="E23" s="96">
        <f t="shared" si="0"/>
        <v>0.27787017872521957</v>
      </c>
      <c r="F23" s="31">
        <f t="shared" si="1"/>
        <v>9.2824676803485474E-3</v>
      </c>
      <c r="I23" s="61">
        <v>17</v>
      </c>
      <c r="J23" s="66" t="s">
        <v>183</v>
      </c>
      <c r="K23" s="100">
        <v>8050.5894799999996</v>
      </c>
      <c r="L23" s="92">
        <v>7374.6952099999999</v>
      </c>
      <c r="M23" s="96">
        <f t="shared" si="2"/>
        <v>9.1650468358813741E-2</v>
      </c>
      <c r="N23" s="31">
        <f t="shared" si="3"/>
        <v>1.0733656048397319E-2</v>
      </c>
    </row>
    <row r="24" spans="1:14" ht="63.75" x14ac:dyDescent="0.25">
      <c r="A24" s="61">
        <v>18</v>
      </c>
      <c r="B24" s="66" t="s">
        <v>154</v>
      </c>
      <c r="C24" s="100">
        <v>13991.549969999996</v>
      </c>
      <c r="D24" s="92">
        <v>11126.42726</v>
      </c>
      <c r="E24" s="96">
        <f t="shared" si="0"/>
        <v>0.25750608376331541</v>
      </c>
      <c r="F24" s="31">
        <f t="shared" si="1"/>
        <v>9.2264415235250481E-3</v>
      </c>
      <c r="I24" s="61">
        <v>18</v>
      </c>
      <c r="J24" s="66" t="s">
        <v>184</v>
      </c>
      <c r="K24" s="100">
        <v>8036.0950000000003</v>
      </c>
      <c r="L24" s="92">
        <v>181.5</v>
      </c>
      <c r="M24" s="96">
        <f t="shared" si="2"/>
        <v>43.276005509641877</v>
      </c>
      <c r="N24" s="31">
        <f t="shared" si="3"/>
        <v>1.0714330909125607E-2</v>
      </c>
    </row>
    <row r="25" spans="1:14" ht="38.25" x14ac:dyDescent="0.25">
      <c r="A25" s="61">
        <v>19</v>
      </c>
      <c r="B25" s="66" t="s">
        <v>142</v>
      </c>
      <c r="C25" s="100">
        <v>13534.742839999997</v>
      </c>
      <c r="D25" s="92">
        <v>11796.50467</v>
      </c>
      <c r="E25" s="96">
        <f t="shared" si="0"/>
        <v>0.14735196726709709</v>
      </c>
      <c r="F25" s="31">
        <f t="shared" si="1"/>
        <v>8.9252094026012578E-3</v>
      </c>
      <c r="I25" s="61">
        <v>19</v>
      </c>
      <c r="J25" s="66" t="s">
        <v>155</v>
      </c>
      <c r="K25" s="100">
        <v>7878.8664360000002</v>
      </c>
      <c r="L25" s="92">
        <v>2520.6974879999998</v>
      </c>
      <c r="M25" s="96">
        <f t="shared" si="2"/>
        <v>2.1256691743091074</v>
      </c>
      <c r="N25" s="31">
        <f t="shared" si="3"/>
        <v>1.0504701871258008E-2</v>
      </c>
    </row>
    <row r="26" spans="1:14" ht="38.25" x14ac:dyDescent="0.25">
      <c r="A26" s="61">
        <v>20</v>
      </c>
      <c r="B26" s="69" t="s">
        <v>136</v>
      </c>
      <c r="C26" s="100">
        <v>13444.145610000001</v>
      </c>
      <c r="D26" s="92">
        <v>10514.361109999996</v>
      </c>
      <c r="E26" s="96">
        <f t="shared" si="0"/>
        <v>0.278645984225665</v>
      </c>
      <c r="F26" s="31">
        <f t="shared" si="1"/>
        <v>8.8654669118421493E-3</v>
      </c>
      <c r="I26" s="61">
        <v>20</v>
      </c>
      <c r="J26" s="69" t="s">
        <v>185</v>
      </c>
      <c r="K26" s="100">
        <v>7207.6545400000005</v>
      </c>
      <c r="L26" s="92">
        <v>6539.5670799999998</v>
      </c>
      <c r="M26" s="96">
        <f t="shared" si="2"/>
        <v>0.10216080847969544</v>
      </c>
      <c r="N26" s="31">
        <f t="shared" si="3"/>
        <v>9.6097913004041784E-3</v>
      </c>
    </row>
    <row r="27" spans="1:14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25">
      <c r="A28" s="62"/>
      <c r="B28" s="33" t="s">
        <v>131</v>
      </c>
      <c r="C28" s="103">
        <f>SUM(C7:C26)</f>
        <v>1125539.42875</v>
      </c>
      <c r="D28" s="93">
        <f>SUM(D7:D27)</f>
        <v>989484.98421999998</v>
      </c>
      <c r="E28" s="96">
        <f t="shared" ref="E28" si="4">(C28/D28)-1</f>
        <v>0.13750026195420251</v>
      </c>
      <c r="F28" s="37">
        <f>C28/$C$30</f>
        <v>0.74221396085852409</v>
      </c>
      <c r="I28" s="62"/>
      <c r="J28" s="33" t="s">
        <v>131</v>
      </c>
      <c r="K28" s="103">
        <f>SUM(K7:K26)</f>
        <v>536806.58005600015</v>
      </c>
      <c r="L28" s="93">
        <f>SUM(L7:L26)</f>
        <v>411500.9394669999</v>
      </c>
      <c r="M28" s="96">
        <f t="shared" ref="M28" si="5">(K28/L28)-1</f>
        <v>0.30450875944852873</v>
      </c>
      <c r="N28" s="37">
        <f>K28/$K$30</f>
        <v>0.71571121706699736</v>
      </c>
    </row>
    <row r="29" spans="1:14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25">
      <c r="A30" s="104" t="s">
        <v>110</v>
      </c>
      <c r="B30" s="105"/>
      <c r="C30" s="102">
        <f>'Ranking capítulos'!D31</f>
        <v>1516462.2172399999</v>
      </c>
      <c r="D30" s="94">
        <f>'Ranking capítulos'!C31</f>
        <v>1434094.6686800006</v>
      </c>
      <c r="E30" s="97">
        <f>'Export-Import Provincias'!J16/100</f>
        <v>5.7435224018937178E-2</v>
      </c>
      <c r="F30" s="35">
        <f>C30/$C$30</f>
        <v>1</v>
      </c>
      <c r="I30" s="104" t="s">
        <v>110</v>
      </c>
      <c r="J30" s="105"/>
      <c r="K30" s="102">
        <f>'Export-Import Provincias'!I16</f>
        <v>750032.36955800001</v>
      </c>
      <c r="L30" s="94">
        <f>'Export-Import Provincias'!G16</f>
        <v>657468.30371200002</v>
      </c>
      <c r="M30" s="97">
        <f>'Export-Import Provincias'!K16/100</f>
        <v>0.14078863623294471</v>
      </c>
      <c r="N30" s="35">
        <f>K30/K30</f>
        <v>1</v>
      </c>
    </row>
    <row r="31" spans="1:14" ht="15.75" thickBot="1" x14ac:dyDescent="0.3">
      <c r="A31" s="106" t="s">
        <v>111</v>
      </c>
      <c r="B31" s="107"/>
      <c r="C31" s="101">
        <f>'Ranking capítulos'!D32</f>
        <v>3400017.0810300009</v>
      </c>
      <c r="D31" s="95">
        <f>'Ranking capítulos'!C32</f>
        <v>3620058.3891100031</v>
      </c>
      <c r="E31" s="98">
        <f>(C31-D31)/D31</f>
        <v>-6.0783911315336461E-2</v>
      </c>
      <c r="F31" s="10">
        <f>C30/C31</f>
        <v>0.44601605847833065</v>
      </c>
      <c r="I31" s="106" t="s">
        <v>111</v>
      </c>
      <c r="J31" s="107"/>
      <c r="K31" s="101">
        <v>2920976.6982379998</v>
      </c>
      <c r="L31" s="95">
        <v>2875459.1057210001</v>
      </c>
      <c r="M31" s="98">
        <f>(K31-L31)/L31</f>
        <v>1.5829678268224404E-2</v>
      </c>
      <c r="N31" s="10">
        <f>K30/K31</f>
        <v>0.25677451313132238</v>
      </c>
    </row>
    <row r="32" spans="1:14" x14ac:dyDescent="0.25">
      <c r="B32" s="3" t="s">
        <v>38</v>
      </c>
      <c r="E32" s="129"/>
    </row>
    <row r="33" spans="1:649" s="121" customFormat="1" x14ac:dyDescent="0.25">
      <c r="B33" s="121" t="s">
        <v>186</v>
      </c>
      <c r="E33" s="128"/>
      <c r="F33" s="124"/>
    </row>
    <row r="34" spans="1:649" x14ac:dyDescent="0.25">
      <c r="A34" s="90"/>
      <c r="B34" s="90" t="s">
        <v>48</v>
      </c>
      <c r="C34" s="121"/>
      <c r="D34" s="121"/>
      <c r="F34" s="90"/>
      <c r="H34" s="90"/>
      <c r="I34" s="90"/>
      <c r="J34" s="90"/>
      <c r="K34" s="115"/>
      <c r="L34" s="115"/>
      <c r="M34" s="115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</row>
    <row r="35" spans="1:649" s="70" customFormat="1" x14ac:dyDescent="0.25">
      <c r="A35" s="90"/>
      <c r="B35" s="90" t="s">
        <v>49</v>
      </c>
      <c r="C35" s="90"/>
      <c r="D35" s="90"/>
      <c r="E35" s="90"/>
      <c r="F35" s="90"/>
      <c r="G35" s="90"/>
      <c r="H35" s="90"/>
      <c r="I35" s="90"/>
      <c r="J35" s="90"/>
      <c r="K35" s="115"/>
      <c r="L35" s="115"/>
      <c r="M35" s="115"/>
      <c r="N35" s="90"/>
      <c r="O35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</row>
    <row r="36" spans="1:649" s="70" customFormat="1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/>
      <c r="L36" s="90"/>
      <c r="M36" s="90"/>
      <c r="N36"/>
      <c r="O3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</row>
    <row r="37" spans="1:649" s="70" customFormat="1" x14ac:dyDescent="0.25">
      <c r="A37"/>
      <c r="B37" s="3"/>
      <c r="C37"/>
      <c r="D37" s="90"/>
      <c r="E37" s="90"/>
      <c r="F37"/>
      <c r="G37" s="90"/>
      <c r="H37"/>
      <c r="I37"/>
      <c r="J37"/>
      <c r="K37"/>
      <c r="L37" s="90"/>
      <c r="M37" s="90"/>
      <c r="N37"/>
      <c r="O37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</row>
    <row r="38" spans="1:649" s="70" customFormat="1" x14ac:dyDescent="0.25">
      <c r="A38"/>
      <c r="B38" s="3"/>
      <c r="C38"/>
      <c r="D38" s="90"/>
      <c r="E38" s="90"/>
      <c r="F38"/>
      <c r="G38" s="90"/>
      <c r="H38"/>
      <c r="I38"/>
      <c r="J38"/>
      <c r="K38"/>
      <c r="L38" s="90"/>
      <c r="M38" s="90"/>
      <c r="N38"/>
      <c r="O38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</row>
    <row r="39" spans="1:649" s="70" customFormat="1" x14ac:dyDescent="0.25">
      <c r="A39"/>
      <c r="B39" s="3"/>
      <c r="C39"/>
      <c r="D39" s="90"/>
      <c r="E39" s="90"/>
      <c r="F39"/>
      <c r="G39" s="90"/>
      <c r="H39"/>
      <c r="I39"/>
      <c r="J39"/>
      <c r="K39"/>
      <c r="L39" s="90"/>
      <c r="M39" s="90"/>
      <c r="N39"/>
      <c r="O3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</row>
    <row r="40" spans="1:649" s="70" customFormat="1" x14ac:dyDescent="0.25">
      <c r="A40"/>
      <c r="B40" s="3"/>
      <c r="C40"/>
      <c r="D40" s="90"/>
      <c r="E40" s="90"/>
      <c r="F40"/>
      <c r="G40" s="90"/>
      <c r="H40"/>
      <c r="I40"/>
      <c r="J40"/>
      <c r="K40"/>
      <c r="L40" s="90"/>
      <c r="M40" s="90"/>
      <c r="N40"/>
      <c r="O4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</row>
    <row r="41" spans="1:649" s="70" customFormat="1" x14ac:dyDescent="0.25">
      <c r="A41"/>
      <c r="B41" s="3"/>
      <c r="C41"/>
      <c r="D41" s="90"/>
      <c r="E41" s="90"/>
      <c r="F41"/>
      <c r="G41" s="90"/>
      <c r="H41"/>
      <c r="I41"/>
      <c r="J41"/>
      <c r="K41"/>
      <c r="L41" s="90"/>
      <c r="M41" s="90"/>
      <c r="N41"/>
      <c r="O4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</row>
    <row r="42" spans="1:649" s="70" customFormat="1" x14ac:dyDescent="0.25">
      <c r="A42"/>
      <c r="B42" s="3"/>
      <c r="C42"/>
      <c r="D42" s="90"/>
      <c r="E42" s="90"/>
      <c r="F42"/>
      <c r="G42" s="90"/>
      <c r="H42"/>
      <c r="I42"/>
      <c r="J42"/>
      <c r="K42"/>
      <c r="L42" s="90"/>
      <c r="M42" s="90"/>
      <c r="N42"/>
      <c r="O42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</row>
    <row r="43" spans="1:649" s="70" customFormat="1" x14ac:dyDescent="0.25">
      <c r="A43"/>
      <c r="B43" s="3"/>
      <c r="C43"/>
      <c r="D43" s="90"/>
      <c r="E43" s="90"/>
      <c r="F43"/>
      <c r="G43" s="90"/>
      <c r="H43"/>
      <c r="I43"/>
      <c r="J43"/>
      <c r="K43"/>
      <c r="L43" s="90"/>
      <c r="M43" s="90"/>
      <c r="N43"/>
      <c r="O43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</row>
    <row r="44" spans="1:649" s="70" customFormat="1" x14ac:dyDescent="0.25">
      <c r="A44"/>
      <c r="B44" s="3"/>
      <c r="C44"/>
      <c r="D44" s="90"/>
      <c r="E44" s="90"/>
      <c r="F44"/>
      <c r="G44" s="90"/>
      <c r="H44"/>
      <c r="I44"/>
      <c r="J44"/>
      <c r="K44"/>
      <c r="L44" s="90"/>
      <c r="M44" s="90"/>
      <c r="N44"/>
      <c r="O4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</row>
    <row r="45" spans="1:649" s="70" customFormat="1" x14ac:dyDescent="0.25">
      <c r="A45"/>
      <c r="B45" s="3"/>
      <c r="C45"/>
      <c r="D45" s="90"/>
      <c r="E45" s="90"/>
      <c r="F45"/>
      <c r="G45" s="90"/>
      <c r="H45"/>
      <c r="I45"/>
      <c r="J45"/>
      <c r="K45"/>
      <c r="L45" s="90"/>
      <c r="M45" s="90"/>
      <c r="N45"/>
      <c r="O45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</row>
    <row r="46" spans="1:649" s="70" customFormat="1" x14ac:dyDescent="0.25">
      <c r="A46"/>
      <c r="B46" s="3"/>
      <c r="C46"/>
      <c r="D46" s="90"/>
      <c r="E46" s="90"/>
      <c r="F46"/>
      <c r="G46" s="90"/>
      <c r="H46"/>
      <c r="I46"/>
      <c r="J46"/>
      <c r="K46"/>
      <c r="L46" s="90"/>
      <c r="M46" s="90"/>
      <c r="N46"/>
      <c r="O46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</row>
    <row r="47" spans="1:649" s="70" customFormat="1" x14ac:dyDescent="0.25">
      <c r="A47"/>
      <c r="B47" s="3"/>
      <c r="C47"/>
      <c r="D47" s="90"/>
      <c r="E47" s="90"/>
      <c r="F47"/>
      <c r="G47" s="90"/>
      <c r="H47"/>
      <c r="I47"/>
      <c r="J47"/>
      <c r="K47"/>
      <c r="L47" s="90"/>
      <c r="M47" s="90"/>
      <c r="N47"/>
      <c r="O47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</row>
    <row r="48" spans="1:649" s="70" customFormat="1" x14ac:dyDescent="0.25">
      <c r="A48"/>
      <c r="B48" s="3"/>
      <c r="C48"/>
      <c r="D48" s="90"/>
      <c r="E48" s="90"/>
      <c r="F48"/>
      <c r="G48" s="90"/>
      <c r="H48"/>
      <c r="I48"/>
      <c r="J48"/>
      <c r="K48"/>
      <c r="L48" s="90"/>
      <c r="M48" s="90"/>
      <c r="N48"/>
      <c r="O48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</row>
    <row r="49" spans="1:649" s="70" customFormat="1" x14ac:dyDescent="0.25">
      <c r="A49"/>
      <c r="B49" s="3"/>
      <c r="C49"/>
      <c r="D49" s="90"/>
      <c r="E49" s="90"/>
      <c r="F49"/>
      <c r="G49" s="90"/>
      <c r="H49"/>
      <c r="I49"/>
      <c r="J49"/>
      <c r="K49"/>
      <c r="L49" s="90"/>
      <c r="M49" s="90"/>
      <c r="N49"/>
      <c r="O49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</row>
    <row r="50" spans="1:649" s="70" customFormat="1" x14ac:dyDescent="0.25">
      <c r="A50"/>
      <c r="B50" s="3"/>
      <c r="C50"/>
      <c r="D50" s="90"/>
      <c r="E50" s="90"/>
      <c r="F50"/>
      <c r="G50" s="90"/>
      <c r="H50"/>
      <c r="I50"/>
      <c r="J50"/>
      <c r="K50"/>
      <c r="L50" s="90"/>
      <c r="M50" s="90"/>
      <c r="N50"/>
      <c r="O5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</row>
    <row r="51" spans="1:649" s="70" customFormat="1" x14ac:dyDescent="0.25">
      <c r="A51"/>
      <c r="B51" s="3"/>
      <c r="C51"/>
      <c r="D51" s="90"/>
      <c r="E51" s="90"/>
      <c r="F51"/>
      <c r="G51" s="90"/>
      <c r="H51"/>
      <c r="I51"/>
      <c r="J51"/>
      <c r="K51"/>
      <c r="L51" s="90"/>
      <c r="M51" s="90"/>
      <c r="N51"/>
      <c r="O51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</row>
    <row r="52" spans="1:649" s="70" customFormat="1" x14ac:dyDescent="0.25">
      <c r="A52"/>
      <c r="B52" s="3"/>
      <c r="C52"/>
      <c r="D52" s="90"/>
      <c r="E52" s="90"/>
      <c r="F52"/>
      <c r="G52" s="90"/>
      <c r="H52"/>
      <c r="I52"/>
      <c r="J52"/>
      <c r="K52"/>
      <c r="L52" s="90"/>
      <c r="M52" s="90"/>
      <c r="N52"/>
      <c r="O52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</row>
    <row r="53" spans="1:649" s="70" customFormat="1" x14ac:dyDescent="0.25">
      <c r="A53"/>
      <c r="B53" s="3"/>
      <c r="C53"/>
      <c r="D53" s="90"/>
      <c r="E53" s="90"/>
      <c r="F53"/>
      <c r="G53" s="90"/>
      <c r="H53"/>
      <c r="I53"/>
      <c r="J53"/>
      <c r="K53"/>
      <c r="L53" s="90"/>
      <c r="M53" s="90"/>
      <c r="N53"/>
      <c r="O53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</row>
    <row r="54" spans="1:649" s="70" customFormat="1" x14ac:dyDescent="0.25">
      <c r="A54"/>
      <c r="B54" s="3"/>
      <c r="C54"/>
      <c r="D54" s="90"/>
      <c r="E54" s="90"/>
      <c r="F54"/>
      <c r="G54" s="90"/>
      <c r="H54"/>
      <c r="I54"/>
      <c r="J54"/>
      <c r="K54"/>
      <c r="L54" s="90"/>
      <c r="M54" s="90"/>
      <c r="N54"/>
      <c r="O54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</row>
    <row r="55" spans="1:649" x14ac:dyDescent="0.25">
      <c r="B55" s="3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</row>
    <row r="56" spans="1:649" x14ac:dyDescent="0.25"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  <c r="XD56" s="90"/>
      <c r="XE56" s="90"/>
      <c r="XF56" s="90"/>
      <c r="XG56" s="90"/>
      <c r="XH56" s="90"/>
      <c r="XI56" s="90"/>
      <c r="XJ56" s="90"/>
      <c r="XK56" s="90"/>
      <c r="XL56" s="90"/>
      <c r="XM56" s="90"/>
      <c r="XN56" s="90"/>
      <c r="XO56" s="90"/>
      <c r="XP56" s="90"/>
      <c r="XQ56" s="90"/>
      <c r="XR56" s="90"/>
      <c r="XS56" s="90"/>
      <c r="XT56" s="90"/>
      <c r="XU56" s="90"/>
      <c r="XV56" s="90"/>
      <c r="XW56" s="90"/>
      <c r="XX56" s="90"/>
      <c r="XY56" s="90"/>
    </row>
    <row r="57" spans="1:649" x14ac:dyDescent="0.25"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90"/>
      <c r="RC57" s="90"/>
      <c r="RD57" s="90"/>
      <c r="RE57" s="90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90"/>
      <c r="RQ57" s="90"/>
      <c r="RR57" s="90"/>
      <c r="RS57" s="90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90"/>
      <c r="SE57" s="90"/>
      <c r="SF57" s="90"/>
      <c r="SG57" s="90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90"/>
      <c r="SS57" s="90"/>
      <c r="ST57" s="90"/>
      <c r="SU57" s="90"/>
      <c r="SV57" s="90"/>
      <c r="SW57" s="90"/>
      <c r="SX57" s="90"/>
      <c r="SY57" s="90"/>
      <c r="SZ57" s="90"/>
      <c r="TA57" s="90"/>
      <c r="TB57" s="90"/>
      <c r="TC57" s="90"/>
      <c r="TD57" s="90"/>
      <c r="TE57" s="90"/>
      <c r="TF57" s="90"/>
      <c r="TG57" s="90"/>
      <c r="TH57" s="90"/>
      <c r="TI57" s="90"/>
      <c r="TJ57" s="90"/>
      <c r="TK57" s="90"/>
      <c r="TL57" s="90"/>
      <c r="TM57" s="90"/>
      <c r="TN57" s="90"/>
      <c r="TO57" s="90"/>
      <c r="TP57" s="90"/>
      <c r="TQ57" s="90"/>
      <c r="TR57" s="90"/>
      <c r="TS57" s="90"/>
      <c r="TT57" s="90"/>
      <c r="TU57" s="90"/>
      <c r="TV57" s="90"/>
      <c r="TW57" s="90"/>
      <c r="TX57" s="90"/>
      <c r="TY57" s="90"/>
      <c r="TZ57" s="90"/>
      <c r="UA57" s="90"/>
      <c r="UB57" s="90"/>
      <c r="UC57" s="90"/>
      <c r="UD57" s="90"/>
      <c r="UE57" s="90"/>
      <c r="UF57" s="90"/>
      <c r="UG57" s="90"/>
      <c r="UH57" s="90"/>
      <c r="UI57" s="90"/>
      <c r="UJ57" s="90"/>
      <c r="UK57" s="90"/>
      <c r="UL57" s="90"/>
      <c r="UM57" s="90"/>
      <c r="UN57" s="90"/>
      <c r="UO57" s="90"/>
      <c r="UP57" s="90"/>
      <c r="UQ57" s="90"/>
      <c r="UR57" s="90"/>
      <c r="US57" s="90"/>
      <c r="UT57" s="90"/>
      <c r="UU57" s="90"/>
      <c r="UV57" s="90"/>
      <c r="UW57" s="90"/>
      <c r="UX57" s="90"/>
      <c r="UY57" s="90"/>
      <c r="UZ57" s="90"/>
      <c r="VA57" s="90"/>
      <c r="VB57" s="90"/>
      <c r="VC57" s="90"/>
      <c r="VD57" s="90"/>
      <c r="VE57" s="90"/>
      <c r="VF57" s="90"/>
      <c r="VG57" s="90"/>
      <c r="VH57" s="90"/>
      <c r="VI57" s="90"/>
      <c r="VJ57" s="90"/>
      <c r="VK57" s="90"/>
      <c r="VL57" s="90"/>
      <c r="VM57" s="90"/>
      <c r="VN57" s="90"/>
      <c r="VO57" s="90"/>
      <c r="VP57" s="90"/>
      <c r="VQ57" s="90"/>
      <c r="VR57" s="90"/>
      <c r="VS57" s="90"/>
      <c r="VT57" s="90"/>
      <c r="VU57" s="90"/>
      <c r="VV57" s="90"/>
      <c r="VW57" s="90"/>
      <c r="VX57" s="90"/>
      <c r="VY57" s="90"/>
      <c r="VZ57" s="90"/>
      <c r="WA57" s="90"/>
      <c r="WB57" s="90"/>
      <c r="WC57" s="90"/>
      <c r="WD57" s="90"/>
      <c r="WE57" s="90"/>
      <c r="WF57" s="90"/>
      <c r="WG57" s="90"/>
      <c r="WH57" s="90"/>
      <c r="WI57" s="90"/>
      <c r="WJ57" s="90"/>
      <c r="WK57" s="90"/>
      <c r="WL57" s="90"/>
      <c r="WM57" s="90"/>
      <c r="WN57" s="90"/>
      <c r="WO57" s="90"/>
      <c r="WP57" s="90"/>
      <c r="WQ57" s="90"/>
      <c r="WR57" s="90"/>
      <c r="WS57" s="90"/>
      <c r="WT57" s="90"/>
      <c r="WU57" s="90"/>
      <c r="WV57" s="90"/>
      <c r="WW57" s="90"/>
      <c r="WX57" s="90"/>
      <c r="WY57" s="90"/>
      <c r="WZ57" s="90"/>
      <c r="XA57" s="90"/>
      <c r="XB57" s="90"/>
      <c r="XC57" s="90"/>
      <c r="XD57" s="90"/>
      <c r="XE57" s="90"/>
      <c r="XF57" s="90"/>
      <c r="XG57" s="90"/>
      <c r="XH57" s="90"/>
      <c r="XI57" s="90"/>
      <c r="XJ57" s="90"/>
      <c r="XK57" s="90"/>
      <c r="XL57" s="90"/>
      <c r="XM57" s="90"/>
      <c r="XN57" s="90"/>
      <c r="XO57" s="90"/>
      <c r="XP57" s="90"/>
      <c r="XQ57" s="90"/>
      <c r="XR57" s="90"/>
      <c r="XS57" s="90"/>
      <c r="XT57" s="90"/>
      <c r="XU57" s="90"/>
      <c r="XV57" s="90"/>
      <c r="XW57" s="90"/>
      <c r="XX57" s="90"/>
      <c r="XY57" s="90"/>
    </row>
    <row r="58" spans="1:649" x14ac:dyDescent="0.25"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</row>
    <row r="59" spans="1:649" x14ac:dyDescent="0.25"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</row>
    <row r="60" spans="1:649" x14ac:dyDescent="0.25"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</row>
    <row r="61" spans="1:649" x14ac:dyDescent="0.25"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</row>
    <row r="62" spans="1:649" x14ac:dyDescent="0.25">
      <c r="B62" s="90"/>
      <c r="C62" s="90"/>
    </row>
    <row r="63" spans="1:649" x14ac:dyDescent="0.25">
      <c r="B63" s="90"/>
      <c r="C63" s="90"/>
    </row>
    <row r="64" spans="1:649" x14ac:dyDescent="0.25">
      <c r="B64" s="90"/>
      <c r="C64" s="90"/>
    </row>
    <row r="65" spans="2:3" x14ac:dyDescent="0.25">
      <c r="B65" s="90"/>
      <c r="C65" s="90"/>
    </row>
    <row r="66" spans="2:3" x14ac:dyDescent="0.25">
      <c r="B66" s="90"/>
      <c r="C66" s="90"/>
    </row>
    <row r="67" spans="2:3" x14ac:dyDescent="0.25">
      <c r="B67" s="90"/>
      <c r="C67" s="90"/>
    </row>
    <row r="68" spans="2:3" x14ac:dyDescent="0.25">
      <c r="B68" s="90"/>
      <c r="C68" s="90"/>
    </row>
    <row r="69" spans="2:3" x14ac:dyDescent="0.25">
      <c r="B69" s="90"/>
      <c r="C69" s="90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1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E37"/>
  <sheetViews>
    <sheetView zoomScale="85" zoomScaleNormal="85" workbookViewId="0">
      <selection activeCell="B27" sqref="B27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  <col min="5" max="5" width="11.42578125" style="121"/>
  </cols>
  <sheetData>
    <row r="1" spans="1:4" ht="15.75" x14ac:dyDescent="0.25">
      <c r="A1" s="12" t="s">
        <v>132</v>
      </c>
    </row>
    <row r="2" spans="1:4" x14ac:dyDescent="0.25">
      <c r="A2" s="121"/>
      <c r="B2" s="121"/>
      <c r="C2" s="121"/>
      <c r="D2" s="121"/>
    </row>
    <row r="3" spans="1:4" x14ac:dyDescent="0.25">
      <c r="A3" s="123" t="s">
        <v>187</v>
      </c>
      <c r="B3" s="123"/>
      <c r="C3" s="121"/>
      <c r="D3" s="121"/>
    </row>
    <row r="4" spans="1:4" ht="15.75" thickBot="1" x14ac:dyDescent="0.3">
      <c r="A4" s="121"/>
      <c r="B4" s="121"/>
      <c r="C4" s="121"/>
      <c r="D4" s="121"/>
    </row>
    <row r="5" spans="1:4" ht="60" x14ac:dyDescent="0.25">
      <c r="A5" s="109" t="s">
        <v>52</v>
      </c>
      <c r="B5" s="19" t="s">
        <v>159</v>
      </c>
      <c r="C5" s="19" t="s">
        <v>160</v>
      </c>
      <c r="D5" s="20" t="s">
        <v>55</v>
      </c>
    </row>
    <row r="6" spans="1:4" ht="32.25" customHeight="1" x14ac:dyDescent="0.25">
      <c r="A6" s="42" t="str">
        <f>'Ranking productos'!B7</f>
        <v>15092000 -- ACEITE DE OLIVA VIRGEN EXTRA.</v>
      </c>
      <c r="B6" s="4">
        <f>'Ranking productos'!C7</f>
        <v>214452.71158</v>
      </c>
      <c r="C6" s="100">
        <v>329887.12477999995</v>
      </c>
      <c r="D6" s="37">
        <f>B6/C6</f>
        <v>0.65007905877811212</v>
      </c>
    </row>
    <row r="7" spans="1:4" ht="30" x14ac:dyDescent="0.25">
      <c r="A7" s="42" t="str">
        <f>'Ranking productos'!B8</f>
        <v>07096010 -- PIMIENTOS DULCES, DEL GENERO CAPSICUM O DEL GENERO PIMENTA, FRESCOS O REFRIGERADOS. </v>
      </c>
      <c r="B7" s="4">
        <f>'Ranking productos'!C8</f>
        <v>176838.25098999994</v>
      </c>
      <c r="C7" s="100">
        <v>233619.64356999999</v>
      </c>
      <c r="D7" s="37">
        <f t="shared" ref="D7:D29" si="0">B7/C7</f>
        <v>0.75694940839601743</v>
      </c>
    </row>
    <row r="8" spans="1:4" x14ac:dyDescent="0.25">
      <c r="A8" s="42" t="str">
        <f>'Ranking productos'!B9</f>
        <v>07070005 -- (DESDE 01.01.98) PEPINOS, FRESCOS O REFRIGERADOS. </v>
      </c>
      <c r="B8" s="4">
        <f>'Ranking productos'!C9</f>
        <v>149033.69564999995</v>
      </c>
      <c r="C8" s="100">
        <v>182708.94685000001</v>
      </c>
      <c r="D8" s="37">
        <f t="shared" si="0"/>
        <v>0.81568909579645987</v>
      </c>
    </row>
    <row r="9" spans="1:4" ht="30" x14ac:dyDescent="0.25">
      <c r="A9" s="42" t="str">
        <f>'Ranking productos'!B10</f>
        <v>15099000 -- ACEITE DE OLIVA Y SUS FRACCIONES, INCLUSO REFINADO, PERO SIN MODIFICAR QUIMICAMENTE (EXCEPTO VIRGEN). </v>
      </c>
      <c r="B9" s="4">
        <f>'Ranking productos'!C10</f>
        <v>77588.751709999997</v>
      </c>
      <c r="C9" s="100">
        <v>104685.10875</v>
      </c>
      <c r="D9" s="37">
        <f t="shared" si="0"/>
        <v>0.74116321448632017</v>
      </c>
    </row>
    <row r="10" spans="1:4" x14ac:dyDescent="0.25">
      <c r="A10" s="42" t="str">
        <f>'Ranking productos'!B11</f>
        <v>07020010 -- (DESDE 01.01.2025) TOMATES ENTEROS CUYO MAYOR</v>
      </c>
      <c r="B10" s="4">
        <f>'Ranking productos'!C11</f>
        <v>75871.418439999979</v>
      </c>
      <c r="C10" s="100">
        <v>102341.07305999998</v>
      </c>
      <c r="D10" s="37">
        <f t="shared" si="0"/>
        <v>0.74135844164462184</v>
      </c>
    </row>
    <row r="11" spans="1:4" x14ac:dyDescent="0.25">
      <c r="A11" s="42" t="str">
        <f>'Ranking productos'!B12</f>
        <v>08101000 -- (DESDE 01.01.2000) FRESAS, FRESCAS. </v>
      </c>
      <c r="B11" s="4">
        <f>'Ranking productos'!C12</f>
        <v>59043.76756</v>
      </c>
      <c r="C11" s="100">
        <v>72936.25576</v>
      </c>
      <c r="D11" s="37">
        <f t="shared" si="0"/>
        <v>0.80952561856597283</v>
      </c>
    </row>
    <row r="12" spans="1:4" x14ac:dyDescent="0.25">
      <c r="A12" s="42" t="str">
        <f>'Ranking productos'!B13</f>
        <v>07099310 -- (DESDE 01.01.12) CALABACINES (ZAPALLITOS), FRESCOS O REFRIGERADOS. </v>
      </c>
      <c r="B12" s="4">
        <f>'Ranking productos'!C13</f>
        <v>47876.911629999988</v>
      </c>
      <c r="C12" s="100">
        <v>62453.36884000001</v>
      </c>
      <c r="D12" s="37">
        <f t="shared" si="0"/>
        <v>0.76660254713651055</v>
      </c>
    </row>
    <row r="13" spans="1:4" x14ac:dyDescent="0.25">
      <c r="A13" s="42" t="str">
        <f>'Ranking productos'!B14</f>
        <v>08102010 -- FRAMBUESAS, FRESCAS. </v>
      </c>
      <c r="B13" s="4">
        <f>'Ranking productos'!C14</f>
        <v>44134.978520000004</v>
      </c>
      <c r="C13" s="100">
        <v>51279.331819999999</v>
      </c>
      <c r="D13" s="37">
        <f t="shared" si="0"/>
        <v>0.86067772245788998</v>
      </c>
    </row>
    <row r="14" spans="1:4" ht="30" x14ac:dyDescent="0.25">
      <c r="A14" s="114" t="str">
        <f>'Ranking productos'!B15</f>
        <v>20057000 -- (DESDE 01.01.2008) ACEITUNAS, PREPARADAS O CONSERVADAS (EXCEPTO EN VINAGRE O ACIDO ACETICO), SIN CONGELAR. </v>
      </c>
      <c r="B14" s="4">
        <f>'Ranking productos'!C15</f>
        <v>43248.518290000022</v>
      </c>
      <c r="C14" s="100">
        <v>68735.84090000001</v>
      </c>
      <c r="D14" s="37">
        <f t="shared" si="0"/>
        <v>0.62919894081051408</v>
      </c>
    </row>
    <row r="15" spans="1:4" x14ac:dyDescent="0.25">
      <c r="A15" s="114" t="str">
        <f>'Ranking productos'!B16</f>
        <v>08044000 -- (DESDE 01.01.2000) AGUACATES, FRESCOS O SECOS. </v>
      </c>
      <c r="B15" s="4">
        <f>'Ranking productos'!C16</f>
        <v>36479.792280000001</v>
      </c>
      <c r="C15" s="100">
        <v>51103.563109999974</v>
      </c>
      <c r="D15" s="37">
        <f t="shared" si="0"/>
        <v>0.71384048508472031</v>
      </c>
    </row>
    <row r="16" spans="1:4" x14ac:dyDescent="0.25">
      <c r="A16" s="114" t="str">
        <f>'Ranking productos'!B17</f>
        <v>07093000 -- BERENJENAS, FRESCAS O REFRIGERADAS. </v>
      </c>
      <c r="B16" s="4">
        <f>'Ranking productos'!C17</f>
        <v>31468.344809999991</v>
      </c>
      <c r="C16" s="100">
        <v>38261.727400000003</v>
      </c>
      <c r="D16" s="37">
        <f t="shared" si="0"/>
        <v>0.82244966310642809</v>
      </c>
    </row>
    <row r="17" spans="1:4" x14ac:dyDescent="0.25">
      <c r="A17" s="114" t="str">
        <f>'Ranking productos'!B18</f>
        <v>07020099 -- (DESDE 01.01.2025) LOS DEMÁS</v>
      </c>
      <c r="B17" s="4">
        <f>'Ranking productos'!C18</f>
        <v>30786.499969999997</v>
      </c>
      <c r="C17" s="100">
        <v>48318.990349999985</v>
      </c>
      <c r="D17" s="37">
        <f t="shared" si="0"/>
        <v>0.63715114382558713</v>
      </c>
    </row>
    <row r="18" spans="1:4" x14ac:dyDescent="0.25">
      <c r="A18" s="114" t="str">
        <f>'Ranking productos'!B19</f>
        <v>10011900 -- (DESDE 01.01.12) TRIGO DURO, EXCEPTO PARA SIEMBRA.</v>
      </c>
      <c r="B18" s="4">
        <f>'Ranking productos'!C19</f>
        <v>24260.126120000001</v>
      </c>
      <c r="C18" s="100">
        <v>24472.178040000003</v>
      </c>
      <c r="D18" s="37">
        <f t="shared" si="0"/>
        <v>0.99133497967964268</v>
      </c>
    </row>
    <row r="19" spans="1:4" ht="45" x14ac:dyDescent="0.25">
      <c r="A19" s="114" t="str">
        <f>'Ranking productos'!B20</f>
        <v>15180095 -- (DESDE 01.01.93) MEZCLAS Y PREPARACIONES NO ALIMENTICIAS DE GRASAS Y ACEITES ANIMALES O DE GRASAS Y ACEITES ANIMALES Y VEGETALES Y SUS FRACCIONES, NO EXPRESADAS NI COMPRENDIDAS EN OTRAS PARTIDAS. </v>
      </c>
      <c r="B19" s="4">
        <f>'Ranking productos'!C20</f>
        <v>23059.015789999998</v>
      </c>
      <c r="C19" s="100">
        <v>33692.683140000001</v>
      </c>
      <c r="D19" s="37">
        <f t="shared" si="0"/>
        <v>0.68439238555697879</v>
      </c>
    </row>
    <row r="20" spans="1:4" ht="60" x14ac:dyDescent="0.25">
      <c r="A20" s="42" t="str">
        <f>'Ranking productos'!B21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20" s="4">
        <f>'Ranking productos'!C21</f>
        <v>20276.99163</v>
      </c>
      <c r="C20" s="100">
        <v>25288.983890000003</v>
      </c>
      <c r="D20" s="37">
        <f t="shared" si="0"/>
        <v>0.80181124390759373</v>
      </c>
    </row>
    <row r="21" spans="1:4" x14ac:dyDescent="0.25">
      <c r="A21" s="42" t="str">
        <f>'Ranking productos'!B22</f>
        <v>08051022 -- (DESDE 01.01.2017) NARANJAS DULCES NAVEL FRESCAS</v>
      </c>
      <c r="B21" s="4">
        <f>'Ranking productos'!C22</f>
        <v>16072.70384</v>
      </c>
      <c r="C21" s="100">
        <v>138244.05529999998</v>
      </c>
      <c r="D21" s="37">
        <f t="shared" si="0"/>
        <v>0.11626325490178241</v>
      </c>
    </row>
    <row r="22" spans="1:4" x14ac:dyDescent="0.25">
      <c r="A22" s="42" t="str">
        <f>'Ranking productos'!B23</f>
        <v>07032000 -- AJOS, FRESCOS O REFRIGERADOS. </v>
      </c>
      <c r="B22" s="4">
        <f>'Ranking productos'!C23</f>
        <v>14076.511519999998</v>
      </c>
      <c r="C22" s="100">
        <v>46287.587340000013</v>
      </c>
      <c r="D22" s="37">
        <f t="shared" si="0"/>
        <v>0.30410985598801343</v>
      </c>
    </row>
    <row r="23" spans="1:4" ht="60" x14ac:dyDescent="0.25">
      <c r="A23" s="42" t="str">
        <f>'Ranking productos'!B24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3" s="4">
        <f>'Ranking productos'!C24</f>
        <v>13991.549969999996</v>
      </c>
      <c r="C23" s="100">
        <v>16131.820969999995</v>
      </c>
      <c r="D23" s="37">
        <f t="shared" si="0"/>
        <v>0.86732613732943009</v>
      </c>
    </row>
    <row r="24" spans="1:4" ht="55.5" customHeight="1" x14ac:dyDescent="0.25">
      <c r="A24" s="42" t="str">
        <f>'Ranking productos'!B25</f>
        <v>03075200 -- (DESDE 01.01.2017) PULPO "OCTOPUS SPP.", CONGELADO</v>
      </c>
      <c r="B24" s="4">
        <f>'Ranking productos'!C25</f>
        <v>13534.742839999997</v>
      </c>
      <c r="C24" s="100">
        <v>29555.959789999997</v>
      </c>
      <c r="D24" s="37">
        <f>B24/C24</f>
        <v>0.45793616367617879</v>
      </c>
    </row>
    <row r="25" spans="1:4" ht="30" x14ac:dyDescent="0.25">
      <c r="A25" s="42" t="str">
        <f>'Ranking productos'!B26</f>
        <v>07051900 -- LECHUGAS (LACTUCA SATIVA), FRESCAS O REFRIGERADAS (EXCEPTO LECHUGAS REPOLLADAS). </v>
      </c>
      <c r="B25" s="4">
        <f>'Ranking productos'!C26</f>
        <v>13444.145610000001</v>
      </c>
      <c r="C25" s="100">
        <v>58482.143760000021</v>
      </c>
      <c r="D25" s="37">
        <f t="shared" si="0"/>
        <v>0.22988462367543</v>
      </c>
    </row>
    <row r="26" spans="1:4" x14ac:dyDescent="0.25">
      <c r="A26" s="21"/>
      <c r="B26" s="4"/>
      <c r="C26" s="100"/>
      <c r="D26" s="31"/>
    </row>
    <row r="27" spans="1:4" x14ac:dyDescent="0.25">
      <c r="A27" s="33" t="s">
        <v>131</v>
      </c>
      <c r="B27" s="34">
        <f>SUM(B6:B26)</f>
        <v>1125539.42875</v>
      </c>
      <c r="C27" s="103">
        <f>SUM(C6:C26)</f>
        <v>1718486.38742</v>
      </c>
      <c r="D27" s="37">
        <f t="shared" si="0"/>
        <v>0.65495975818568808</v>
      </c>
    </row>
    <row r="28" spans="1:4" x14ac:dyDescent="0.25">
      <c r="A28" s="33"/>
      <c r="B28" s="34"/>
      <c r="C28" s="103"/>
      <c r="D28" s="37"/>
    </row>
    <row r="29" spans="1:4" x14ac:dyDescent="0.25">
      <c r="A29" s="24" t="s">
        <v>46</v>
      </c>
      <c r="B29" s="25">
        <f>'Ranking productos'!C30</f>
        <v>1516462.2172399999</v>
      </c>
      <c r="C29" s="102">
        <v>6524437.0950600039</v>
      </c>
      <c r="D29" s="38">
        <f t="shared" si="0"/>
        <v>0.23242805396778116</v>
      </c>
    </row>
    <row r="30" spans="1:4" ht="15.75" thickBot="1" x14ac:dyDescent="0.3">
      <c r="A30" s="28" t="s">
        <v>47</v>
      </c>
      <c r="B30" s="9">
        <f>'Ranking productos'!C31</f>
        <v>3400017.0810300009</v>
      </c>
      <c r="C30" s="101">
        <v>29780396.115600005</v>
      </c>
      <c r="D30" s="39">
        <f>B30/C30</f>
        <v>0.11416963924294325</v>
      </c>
    </row>
    <row r="31" spans="1:4" x14ac:dyDescent="0.25">
      <c r="A31" s="3" t="s">
        <v>38</v>
      </c>
    </row>
    <row r="32" spans="1:4" x14ac:dyDescent="0.25">
      <c r="A32" s="90" t="s">
        <v>186</v>
      </c>
      <c r="C32" s="115"/>
      <c r="D32" s="115"/>
    </row>
    <row r="33" spans="1:4" x14ac:dyDescent="0.25">
      <c r="A33" t="s">
        <v>48</v>
      </c>
      <c r="C33" s="115"/>
      <c r="D33" s="115"/>
    </row>
    <row r="34" spans="1:4" ht="28.9" customHeight="1" x14ac:dyDescent="0.25">
      <c r="A34" s="151" t="s">
        <v>49</v>
      </c>
      <c r="B34" s="151"/>
      <c r="C34" s="151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5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2025-03-21T10:57:07Z</cp:lastPrinted>
  <dcterms:created xsi:type="dcterms:W3CDTF">2019-11-04T11:31:27Z</dcterms:created>
  <dcterms:modified xsi:type="dcterms:W3CDTF">2025-03-21T11:10:54Z</dcterms:modified>
</cp:coreProperties>
</file>