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8BEA" lockStructure="1"/>
  <bookViews>
    <workbookView xWindow="600" yWindow="528" windowWidth="12912" windowHeight="4716"/>
  </bookViews>
  <sheets>
    <sheet name="AUTOBAREMO LINEA 3" sheetId="1" r:id="rId1"/>
    <sheet name="Datos generales. Criterios 2B-C" sheetId="9" state="hidden" r:id="rId2"/>
    <sheet name="E.1.Premios y festivales" sheetId="2" state="hidden" r:id="rId3"/>
    <sheet name="E.2. Estrenos" sheetId="10" state="hidden" r:id="rId4"/>
    <sheet name="F. Jefes de equipo" sheetId="11" state="hidden" r:id="rId5"/>
    <sheet name="H. Experiencia equipo" sheetId="12" state="hidden" r:id="rId6"/>
    <sheet name="J.Previsión contratación" sheetId="13" state="hidden" r:id="rId7"/>
    <sheet name="OCULTO PREMIOS Y HONORES" sheetId="3" state="hidden" r:id="rId8"/>
    <sheet name="OCULTO PRESENCIA FEMENINA" sheetId="4" state="hidden" r:id="rId9"/>
    <sheet name="OCULTO 1" sheetId="5" state="hidden" r:id="rId10"/>
    <sheet name="COMPUTO DE FESTIVALES DIRECTOR" sheetId="6" state="hidden" r:id="rId11"/>
    <sheet name="Combos datos generales" sheetId="7" state="hidden" r:id="rId12"/>
    <sheet name="Hoja1" sheetId="8" state="hidden" r:id="rId13"/>
  </sheets>
  <externalReferences>
    <externalReference r:id="rId14"/>
  </externalReferences>
  <definedNames>
    <definedName name="_xlnm._FilterDatabase" localSheetId="1" hidden="1">'Datos generales. Criterios 2B-C'!$H$11:$H$18</definedName>
    <definedName name="_NO">'OCULTO 1'!$D$23</definedName>
    <definedName name="_SI">'OCULTO 1'!$D$20:$D$22</definedName>
    <definedName name="Anima_Brussels_International_Animation_Film_Festival">'E.1.Premios y festivales'!$B$15</definedName>
    <definedName name="Animation_is_Film_Festival">'E.1.Premios y festivales'!$B$36</definedName>
    <definedName name="Animayo">'E.1.Premios y festivales'!$B$85</definedName>
    <definedName name="_xlnm.Extract" localSheetId="1">'Datos generales. Criterios 2B-C'!#REF!</definedName>
    <definedName name="_xlnm.Print_Area" localSheetId="0">'AUTOBAREMO LINEA 3'!$A$1:$H$98</definedName>
    <definedName name="BAFICI_Buenos_Aires_Festival_Internacional_de_Cine_Independiente">'E.1.Premios y festivales'!$B$12</definedName>
    <definedName name="Bilateral_con_un_único_país_extranjero">Hoja1!$C$4:$C$6</definedName>
    <definedName name="Busan_International_Film_Festival">'E.1.Premios y festivales'!$B$28</definedName>
    <definedName name="Cairo_International_Film_Festival">'E.1.Premios y festivales'!$B$37:$B$38</definedName>
    <definedName name="Cartoons_on_the_Bay_Pulcinella_Awards">'E.1.Premios y festivales'!$B$51</definedName>
    <definedName name="Chilemonos">'E.1.Premios y festivales'!$B$25</definedName>
    <definedName name="CHP_DOX">'E.1.Premios y festivales'!$B$29</definedName>
    <definedName name="Cinanima">'E.1.Premios y festivales'!$B$62</definedName>
    <definedName name="Cinema_Jove">'E.1.Premios y festivales'!$B$92</definedName>
    <definedName name="CPH_DOX">'E.1.Premios y festivales'!$B$29</definedName>
    <definedName name="_xlnm.Criteria" localSheetId="1">'Datos generales. Criterios 2B-C'!$H$11</definedName>
    <definedName name="DA_Film_Festival">'E.1.Premios y festivales'!$B$72</definedName>
    <definedName name="DOC_Lisboa">'E.1.Premios y festivales'!$B$61</definedName>
    <definedName name="Documental" localSheetId="1">'Datos generales. Criterios 2B-C'!$D$8</definedName>
    <definedName name="Documental">'Combos datos generales'!$E$3:$E$4</definedName>
    <definedName name="Donostia_Zinemaldia_Festival_de_Cine_de_San_Sebastián_International_Film_Festival">'E.1.Premios y festivales'!$B$76:$B$77</definedName>
    <definedName name="Es_animación">'OCULTO 1'!$Q$4:$Q$18</definedName>
    <definedName name="Especial_valor_cinematográfico" localSheetId="1">'Datos generales. Criterios 2B-C'!$D$2:$D$3</definedName>
    <definedName name="Especial_valor_cinematográfico">'Combos datos generales'!$E$1:$E$2</definedName>
    <definedName name="European_Animation_Awards_Emile_Awards">'E.1.Premios y festivales'!$B$101</definedName>
    <definedName name="Experimental" localSheetId="1">'Datos generales. Criterios 2B-C'!$D$7</definedName>
    <definedName name="Experimental">'Combos datos generales'!$E$5</definedName>
    <definedName name="Fantastic_Fest_Austin">'E.1.Premios y festivales'!$B$35</definedName>
    <definedName name="Festival_de_Cannes">'E.1.Premios y festivales'!$B$41:$B$43</definedName>
    <definedName name="Festival_de_Cine_Europeo_de_Sevilla">'E.1.Premios y festivales'!$B$88:$B$89</definedName>
    <definedName name="Festival_de_Málaga">'E.1.Premios y festivales'!$B$82:$B$83</definedName>
    <definedName name="Festival_del_Film_Locarno">'E.1.Premios y festivales'!$B$68:$B$69</definedName>
    <definedName name="Festival_Ibearoamericano_de_Huelva">'E.1.Premios y festivales'!$B$80</definedName>
    <definedName name="Festival_Internacional_de_Cine_de_Cartagena_de_Indias">'E.1.Premios y festivales'!$B$27</definedName>
    <definedName name="Festival_Internacional_de_Cine_de_Gijón">'E.1.Premios y festivales'!$B$78:$B$79</definedName>
    <definedName name="Festival_Internacional_de_Cine_de_Guadalajara_FICG">'E.1.Premios y festivales'!$B$53</definedName>
    <definedName name="Festival_Internacional_de_Cine_de_Las_Palmas_de_Gran_Canaria">'E.1.Premios y festivales'!$B$84</definedName>
    <definedName name="Festival_Internacional_de_Cine_de_Mar_del_Plata">'E.1.Premios y festivales'!$B$10:$B$11</definedName>
    <definedName name="Festival_Internacional_de_Cine_Documental_y_Cortometraje_de_Bilbao_ZINEBI">'E.1.Premios y festivales'!$B$74:$B$75</definedName>
    <definedName name="Festival_Internacional_de_Documentales_DocsBarcelona">'E.1.Premios y festivales'!$B$73</definedName>
    <definedName name="Festival_Internacional_de_Documentales_DocumentaMadrid">'E.1.Premios y festivales'!$B$81</definedName>
    <definedName name="Festival_Internaticional_de_Cine_de_Gijón">'E.1.Premios y festivales'!$B$78:$B$79</definedName>
    <definedName name="Festival_International_de_Cine_de_Mar_del_Plata">'E.1.Premios y festivales'!$B$10:$B$11</definedName>
    <definedName name="Festival_international_du_film_danimation_dAnnecy">'E.1.Premios y festivales'!$B$44:$B$45</definedName>
    <definedName name="Festival_lnternacional_de_Cine_Documental_y_Cortometraje_de_Bilbao_ZINEBI">'E.1.Premios y festivales'!$B$74:$B$75</definedName>
    <definedName name="Festival_Punto_de_Vista">'E.1.Premios y festivales'!$B$86</definedName>
    <definedName name="FestivalesFormula" localSheetId="1">'[1]PARA DIRECTOR FEST SECC'!$A$7:$A$102</definedName>
    <definedName name="FestivalesFormula">'E.1.Premios y festivales'!$A$5:$A$103</definedName>
    <definedName name="Goa_IFFI_India_International_Film_Festival">'E.1.Premios y festivales'!$B$46</definedName>
    <definedName name="Hot_Docs_Canadian_International_Documentary_Festival">'E.1.Premios y festivales'!$B$21</definedName>
    <definedName name="Indie_Lisboa_Film_Festival">'E.1.Premios y festivales'!$B$60</definedName>
    <definedName name="International_Documentary_Film_Festival_Amsterdam_IDFA">'E.1.Premios y festivales'!$B$56:$B$57</definedName>
    <definedName name="International_Film_Festival_Rotterdam">'E.1.Premios y festivales'!$B$54:$B$55</definedName>
    <definedName name="Internationale_Filmfestspiele_Berlin_Berlinale">'E.1.Premios y festivales'!$B$5:$B$7</definedName>
    <definedName name="Istanbul_Film_Festival">'E.1.Premios y festivales'!$B$70</definedName>
    <definedName name="JIO_Mami_Mumbai_Film_Festival_India">'E.1.Premios y festivales'!$B$47</definedName>
    <definedName name="Karlovy_Vary_International_Film_Festival">'E.1.Premios y festivales'!$B$64</definedName>
    <definedName name="Kyiv_International_Film_Festival_Molodist">'E.1.Premios y festivales'!$B$71</definedName>
    <definedName name="La_Biennale_di_Venezia_Mostra_Internazionale_dArte_Cinematografica">'E.1.Premios y festivales'!$B$48:$B$49</definedName>
    <definedName name="Largometraje">'Datos generales. Criterios 2B-C'!$D$5:$D$7</definedName>
    <definedName name="Largometraje_nuevos_realizadores">'Datos generales. Criterios 2B-C'!$D$2:$D$4</definedName>
    <definedName name="Largometrajes">'Datos generales. Criterios 2B-C'!$D$5:$D$7</definedName>
    <definedName name="London_Film_Festival_BFI">'E.1.Premios y festivales'!$B$63</definedName>
    <definedName name="Modalidad">'Datos generales. Criterios 2B-C'!$F$2:$F$4</definedName>
    <definedName name="Montreal_Film_Festival_World_Film_Festival">'E.1.Premios y festivales'!$B$23:$B$24</definedName>
    <definedName name="Montreal_Film_World_Film_Festival">'E.1.Premios y festivales'!$B$23:$B$24</definedName>
    <definedName name="Moscow_International_Film_Festival">'E.1.Premios y festivales'!$B$66</definedName>
    <definedName name="Multilateral_con_varios_paises_extranjeros">Hoja1!$C$1:$C$3</definedName>
    <definedName name="New_York_Film_Festival">'E.1.Premios y festivales'!$B$34</definedName>
    <definedName name="NO">'Combos datos generales'!$B$1:$B$10</definedName>
    <definedName name="No_es_animación">'OCULTO 1'!$Q$19:$Q$27</definedName>
    <definedName name="No_es_coproducción_internacional">Hoja1!$C$7</definedName>
    <definedName name="Ottawa_International_Animation_Festival">'E.1.Premios y festivales'!$B$22</definedName>
    <definedName name="Premios_ANNIE_Premios_de_la_Asociación_Internacional_de_Cine_de_Animación">'E.1.Premios y festivales'!$B$99</definedName>
    <definedName name="Premios_BAFTA_Premios_de_Cine_de_la_Academia_Británica">'E.1.Premios y festivales'!$B$103</definedName>
    <definedName name="Premios_CÉSAR_Premios_de_Cine_de_la_Academia_Francesa">'E.1.Premios y festivales'!$B$102</definedName>
    <definedName name="Premios_de_Cine_Europeo_EFA_Academia_de_Cine_Europeo_European_Film_Awards_EFA_European_Film_Academy">'E.1.Premios y festivales'!$B$100</definedName>
    <definedName name="Premios_Globos_de_Oro_Asociación_de_la_Prensa_Extranjera_de_Hollywood_Golden_Globe_Awards_The_Hollywood_Foreign_Press_Association">'E.1.Premios y festivales'!$B$98</definedName>
    <definedName name="Premios_Goya_Academia_de_las_Artes_y_las_Ciencias_Cinematográficas_de_España">'E.1.Premios y festivales'!$B$95</definedName>
    <definedName name="Premios_Oscar_Academia_de_las_Artes_y_Ciencias_Cinematográficas_de_Hollywood_The_Oscars_Academy_of_Motion_Picture_Arts_and_Sciences">'E.1.Premios y festivales'!$B$97</definedName>
    <definedName name="Premios_Quirino_de_la_Animación_Iberoamericana">'E.1.Premios y festivales'!$B$96</definedName>
    <definedName name="Sección_oficial">'E.1.Premios y festivales'!$B$80</definedName>
    <definedName name="SeccionesFormula" localSheetId="1">'[1]PARA DIRECTOR FEST SECC'!$B$7:$B$102</definedName>
    <definedName name="SeccionesFormula">'E.1.Premios y festivales'!$B$5:$B$103</definedName>
    <definedName name="Semana_Internacional_de_Cine_de_Valladolid_Seminci">'E.1.Premios y festivales'!$B$93:$B$94</definedName>
    <definedName name="Semana_Internacional_de_Cine_de_Valladolid_Seminici">'E.1.Premios y festivales'!$B$93:$B$94</definedName>
    <definedName name="Shangahai_International_Film_Festival">'E.1.Premios y festivales'!$B$26</definedName>
    <definedName name="Shanghai_International_Film_Festival">'E.1.Premios y festivales'!$B$26</definedName>
    <definedName name="SI">'Combos datos generales'!$B$11:$B$22</definedName>
    <definedName name="Sí_está_aprobada" localSheetId="1">'Datos generales. Criterios 2B-C'!$N$2:$N$3</definedName>
    <definedName name="Sí_está_aprobada">'Combos datos generales'!$M$1:$M$2</definedName>
    <definedName name="Sitges_Festival_Internacional_de_Cinema_Fantàstic_de_Catalunya">'E.1.Premios y festivales'!$B$90:$B$91</definedName>
    <definedName name="Sitges_Festival_International_de_Cinema_Fantàstic_de_Catalunya">'E.1.Premios y festivales'!$B$90:$B$91</definedName>
    <definedName name="Sofia_International_Film_Festival">'E.1.Premios y festivales'!$B$16</definedName>
    <definedName name="Stockholm_Film_Festival">'E.1.Premios y festivales'!$B$67</definedName>
    <definedName name="Stutgart_International_Festival_of_Animated_Films_ITFS">'E.1.Premios y festivales'!$B$8:$B$9</definedName>
    <definedName name="Stuttgart_International_Festival_of_Animated_Films_ITFS">'E.1.Premios y festivales'!$B$8:$B$9</definedName>
    <definedName name="Sundance_Film_Festival">'E.1.Premios y festivales'!$B$30:$B$31</definedName>
    <definedName name="SXSW_Film_Festival_Austin">'E.1.Premios y festivales'!$B$33</definedName>
    <definedName name="Sydney_Film_Festival">'E.1.Premios y festivales'!$B$13</definedName>
    <definedName name="Tallin_Black_Nights_Film_Festival">'E.1.Premios y festivales'!$B$39:$B$40</definedName>
    <definedName name="Tokyo_International_Film_Festival_TIFF">'E.1.Premios y festivales'!$B$52</definedName>
    <definedName name="Torino_Film_Festival">'E.1.Premios y festivales'!$B$50</definedName>
    <definedName name="Toronto_International_Film_Festival">'E.1.Premios y festivales'!$B$17:$B$20</definedName>
    <definedName name="Transilvania_International_Film_Festival">'E.1.Premios y festivales'!$B$65</definedName>
    <definedName name="Tribeca_Film_Festival">'E.1.Premios y festivales'!$B$32</definedName>
    <definedName name="Viennale_Festival">'E.1.Premios y festivales'!$B$14</definedName>
    <definedName name="Warsaw_International_Film_Festival">'E.1.Premios y festivales'!$B$58:$B$59</definedName>
    <definedName name="Weird_antes_3D_Wire">'E.1.Premios y festivales'!$B$87</definedName>
  </definedNames>
  <calcPr calcId="145621"/>
</workbook>
</file>

<file path=xl/calcChain.xml><?xml version="1.0" encoding="utf-8"?>
<calcChain xmlns="http://schemas.openxmlformats.org/spreadsheetml/2006/main">
  <c r="H98" i="1" l="1"/>
  <c r="D57" i="1" l="1"/>
  <c r="G79" i="1" l="1"/>
  <c r="G78" i="1"/>
  <c r="I79" i="1" l="1"/>
  <c r="I78" i="1"/>
  <c r="H78" i="1" l="1"/>
  <c r="H80" i="1" s="1"/>
  <c r="G92" i="1"/>
  <c r="H29" i="1" l="1"/>
  <c r="H30" i="1" s="1"/>
  <c r="F44" i="1" l="1"/>
  <c r="H44" i="1" s="1"/>
  <c r="H46" i="1" s="1"/>
  <c r="H14" i="1" l="1"/>
  <c r="G41" i="1" l="1"/>
  <c r="G34" i="1"/>
  <c r="G35" i="1"/>
  <c r="G36" i="1"/>
  <c r="G37" i="1"/>
  <c r="G38" i="1"/>
  <c r="G39" i="1"/>
  <c r="G40" i="1"/>
  <c r="G33" i="1"/>
  <c r="H39" i="1" l="1"/>
  <c r="H36" i="1"/>
  <c r="H33" i="1"/>
  <c r="H88" i="1"/>
  <c r="H89" i="1" s="1"/>
  <c r="H42" i="1" l="1"/>
  <c r="G31" i="1"/>
  <c r="H19" i="1" l="1" a="1"/>
  <c r="H19" i="1" s="1"/>
  <c r="H14" i="9"/>
  <c r="H13" i="9"/>
  <c r="H15" i="9"/>
  <c r="H16" i="9"/>
  <c r="H17" i="9"/>
  <c r="H18" i="9"/>
  <c r="H12" i="9"/>
  <c r="J12" i="9" l="1"/>
  <c r="J13" i="9" s="1"/>
  <c r="J14" i="9" s="1"/>
  <c r="I12" i="9"/>
  <c r="H25" i="1" a="1"/>
  <c r="H25" i="1" s="1"/>
  <c r="H26" i="1" a="1"/>
  <c r="H26" i="1" s="1"/>
  <c r="H24" i="1" a="1"/>
  <c r="H24" i="1" s="1"/>
  <c r="J15" i="9" l="1"/>
  <c r="J16" i="9" s="1"/>
  <c r="H21" i="1" a="1"/>
  <c r="H21" i="1" s="1"/>
  <c r="J17" i="9" l="1"/>
  <c r="J18" i="9" s="1"/>
  <c r="H82" i="1"/>
  <c r="H83" i="1" s="1"/>
  <c r="G52" i="1" l="1"/>
  <c r="H85" i="1"/>
  <c r="H86" i="1" s="1"/>
  <c r="H15" i="1"/>
  <c r="H92" i="1" l="1"/>
  <c r="H97" i="1" s="1"/>
  <c r="G51" i="1"/>
  <c r="F55" i="1" l="1"/>
  <c r="H59" i="1" s="1"/>
  <c r="H52" i="1"/>
  <c r="H51" i="1"/>
  <c r="G50" i="1"/>
  <c r="H50" i="1" s="1"/>
  <c r="H53" i="1" l="1"/>
  <c r="H76" i="1"/>
  <c r="H20" i="1" l="1" a="1"/>
  <c r="H20" i="1" s="1"/>
  <c r="H22" i="1" a="1"/>
  <c r="H22" i="1" s="1"/>
  <c r="H27" i="1" l="1"/>
  <c r="B7" i="5"/>
  <c r="B6" i="6" l="1"/>
  <c r="B8" i="6"/>
  <c r="B2" i="6"/>
  <c r="B4" i="6"/>
  <c r="B7" i="6"/>
  <c r="B1" i="6"/>
  <c r="B3" i="6"/>
  <c r="B5" i="6"/>
  <c r="B9" i="6"/>
</calcChain>
</file>

<file path=xl/sharedStrings.xml><?xml version="1.0" encoding="utf-8"?>
<sst xmlns="http://schemas.openxmlformats.org/spreadsheetml/2006/main" count="824" uniqueCount="408">
  <si>
    <t>Puntuación concedida</t>
  </si>
  <si>
    <t>(Seleccione opción del desplegable)</t>
  </si>
  <si>
    <t>Internationale_Filmfestspiele_Berlin_Berlinale</t>
  </si>
  <si>
    <t>(Seleccione del desplegable)</t>
  </si>
  <si>
    <t>Compositora de música (BSO).</t>
  </si>
  <si>
    <t>Dirección de fotografía</t>
  </si>
  <si>
    <t>Dirección artística</t>
  </si>
  <si>
    <t>Montadora</t>
  </si>
  <si>
    <t>Sonido directo (Jefa de sonido directo)</t>
  </si>
  <si>
    <t>Montaje de sonido (o Supervisora de montaje de sonido)</t>
  </si>
  <si>
    <t>Mezclas de sonido (o Supervisora de mezclas de sonido)</t>
  </si>
  <si>
    <t>Dirección de producción</t>
  </si>
  <si>
    <t>Supervisora de efectos especiales físicos.</t>
  </si>
  <si>
    <t>Supervisora de efectos especiales visuales</t>
  </si>
  <si>
    <t>Directora de animación.</t>
  </si>
  <si>
    <t>Compositora de música (BSO)</t>
  </si>
  <si>
    <t>Diseñadora de personajes</t>
  </si>
  <si>
    <t>Supervisora de storyboard</t>
  </si>
  <si>
    <t>Supervisora de layout</t>
  </si>
  <si>
    <t>Supervisora de composición</t>
  </si>
  <si>
    <t>Supervisora de efectos especiales visuales (VFX)</t>
  </si>
  <si>
    <t>Directora de fotografía/lighting</t>
  </si>
  <si>
    <t>Editora</t>
  </si>
  <si>
    <t>Supervisora de pipeline</t>
  </si>
  <si>
    <t>Seleccione festival</t>
  </si>
  <si>
    <t>categorías de mejor película</t>
  </si>
  <si>
    <t>Seleccione sección</t>
  </si>
  <si>
    <t>Participación</t>
  </si>
  <si>
    <t>Participación+Premio</t>
  </si>
  <si>
    <t>mejor película de habla no inglesa</t>
  </si>
  <si>
    <t>Stuttgart_International_Festival_of_Animated_Films_ITFS</t>
  </si>
  <si>
    <t>mejor película de animación</t>
  </si>
  <si>
    <t>Panorama, Encounters</t>
  </si>
  <si>
    <t>Festival_Internacional_de_Cine_de_Mar_del_Plata</t>
  </si>
  <si>
    <t>mejor película documental</t>
  </si>
  <si>
    <t>Generation, Forum - Forum Expanded</t>
  </si>
  <si>
    <t>BAFICI_Buenos_Aires_Festival_Internacional_de_Cine_Independiente</t>
  </si>
  <si>
    <t>mejor cortometraje de ficción, animación o documental</t>
  </si>
  <si>
    <t>International Competition, AniMovie</t>
  </si>
  <si>
    <t>Sydney_Film_Festival</t>
  </si>
  <si>
    <t>Young Animation, Tricks for Kids</t>
  </si>
  <si>
    <t>Viennale_Festival</t>
  </si>
  <si>
    <t>Competencia Internacional</t>
  </si>
  <si>
    <t>Anima_Brussels_International_Animation_Film_Festival</t>
  </si>
  <si>
    <t>Competencia Latinoamericana, Competencia Estados Alterados</t>
  </si>
  <si>
    <t>Sofia_International_Film_Festival</t>
  </si>
  <si>
    <t>Competencia oficial internacional, Competencia oficial latinoamericana, Competencia oficial vanguardia y género</t>
  </si>
  <si>
    <t>Toronto_International_Film_Festival</t>
  </si>
  <si>
    <t>Official Competition</t>
  </si>
  <si>
    <t>Hot_Docs_Canadian_International_Documentary_Festival</t>
  </si>
  <si>
    <t>Largometrajes (Sección oficial)</t>
  </si>
  <si>
    <t>Ottawa_International_Animation_Festival</t>
  </si>
  <si>
    <t>International Competition – Short Films, Features in competition</t>
  </si>
  <si>
    <t>International Competition</t>
  </si>
  <si>
    <t>Chilemonos</t>
  </si>
  <si>
    <t>Contemporary World Cinema, Wavelengths, Discovery, TIFF Docs, Midnight Madness</t>
  </si>
  <si>
    <t>Shanghai_International_Film_Festival</t>
  </si>
  <si>
    <t>International Spectrum</t>
  </si>
  <si>
    <t>Festival_Internacional_de_Cine_de_Cartagena_de_Indias</t>
  </si>
  <si>
    <t>Feature Competition, Animation For Young Audiences Competition</t>
  </si>
  <si>
    <t>Busan_International_Film_Festival</t>
  </si>
  <si>
    <t>World Competition (Grand Prix des Amériques)</t>
  </si>
  <si>
    <t>CPH_DOX</t>
  </si>
  <si>
    <t>First Fiction Films Competition, Documentaries of the World</t>
  </si>
  <si>
    <t>Sundance_Film_Festival</t>
  </si>
  <si>
    <t>Competencia Internacional de Largometrajes Animados</t>
  </si>
  <si>
    <t>Tribeca_Film_Festival</t>
  </si>
  <si>
    <t>Golden Goblet Awards Competition</t>
  </si>
  <si>
    <t>SXSW_Film_Festival_Austin</t>
  </si>
  <si>
    <t>Ficciones, Documentes</t>
  </si>
  <si>
    <t>New_York_Film_Festival</t>
  </si>
  <si>
    <t>World Cinema, Flash Forward</t>
  </si>
  <si>
    <t>Fantastic_Fest_Austin</t>
  </si>
  <si>
    <t>Dox:Award, New:Vision, Next:Wave</t>
  </si>
  <si>
    <t>Animation_is_Film_Festival</t>
  </si>
  <si>
    <t>Competencia Dramática Internacional (World Contemporary Cinema Dramatic); Competencia Documental Internacional (World Contemporary Cinema Documentary)</t>
  </si>
  <si>
    <t>Cairo_International_Film_Festival</t>
  </si>
  <si>
    <t>NEXT</t>
  </si>
  <si>
    <t>Tallin_Black_Nights_Film_Festival</t>
  </si>
  <si>
    <t>Festival_de_Cannes</t>
  </si>
  <si>
    <t>Festival_international_du_film_danimation_dAnnecy</t>
  </si>
  <si>
    <t>Main Slate</t>
  </si>
  <si>
    <t>Goa_IFFI_India_International_Film_Festival</t>
  </si>
  <si>
    <t>Features (Largometrajes)</t>
  </si>
  <si>
    <t>JIO_Mami_Mumbai_Film_Festival_India</t>
  </si>
  <si>
    <t>Films in competition</t>
  </si>
  <si>
    <t>Torino_Film_Festival</t>
  </si>
  <si>
    <t>Cinema of Tomorrow, Semana de la Crítica Internacional</t>
  </si>
  <si>
    <t>Cartoons_on_the_Bay_Pulcinella_Awards</t>
  </si>
  <si>
    <t>Tokyo_International_Film_Festival_TIFF</t>
  </si>
  <si>
    <t>Festival_Internacional_de_Cine_de_Guadalajara_FICG</t>
  </si>
  <si>
    <t>International_Film_Festival_Rotterdam</t>
  </si>
  <si>
    <t>International_Documentary_Film_Festival_Amsterdam_IDFA</t>
  </si>
  <si>
    <t>Warsaw_International_Film_Festival</t>
  </si>
  <si>
    <t>Indie_Lisboa_Film_Festival</t>
  </si>
  <si>
    <t>DOC_Lisboa</t>
  </si>
  <si>
    <t>International Competition, Debut Competition</t>
  </si>
  <si>
    <t>Cinanima</t>
  </si>
  <si>
    <t>London_Film_Festival_BFI</t>
  </si>
  <si>
    <t>Karlovy_Vary_International_Film_Festival</t>
  </si>
  <si>
    <t>Transilvania_International_Film_Festival</t>
  </si>
  <si>
    <t>Lungometragi internazionali, Documentari internazionali</t>
  </si>
  <si>
    <t>Moscow_International_Film_Festival</t>
  </si>
  <si>
    <t>Best short film, Best animated feature</t>
  </si>
  <si>
    <t>Stockholm_Film_Festival</t>
  </si>
  <si>
    <t>Competition</t>
  </si>
  <si>
    <t>Festival_del_Film_Locarno</t>
  </si>
  <si>
    <t>Competencia Oficial ( Largometraje Iberoamericano de Ficción, Largometraje Iberoamericano Documental, Premio Internacional de Animación)</t>
  </si>
  <si>
    <t>Istanbul_Film_Festival</t>
  </si>
  <si>
    <t>Tiger Competition</t>
  </si>
  <si>
    <t>Kyiv_International_Film_Festival_Molodist</t>
  </si>
  <si>
    <t>Bright Future</t>
  </si>
  <si>
    <t>DA_Film_Festival</t>
  </si>
  <si>
    <t>Competition for Feature-Length Documentary</t>
  </si>
  <si>
    <t>Festival_Internacional_de_Documentales_DocsBarcelona</t>
  </si>
  <si>
    <t>Competition for First Appearance, Competition for Mid-Length Documentary</t>
  </si>
  <si>
    <t>Festival_lnternacional_de_Cine_Documental_y_Cortometraje_de_Bilbao_ZINEBI</t>
  </si>
  <si>
    <t>Donostia_Zinemaldia_Festival_de_Cine_de_San_Sebastián_International_Film_Festival</t>
  </si>
  <si>
    <t>1-2 Competition, Free Spirit Competition, Documentary Competition</t>
  </si>
  <si>
    <t>Festival_Internacional_de_Cine_de_Gijón</t>
  </si>
  <si>
    <t>Festival_Internacional_de_Documentales_DocumentaMadrid</t>
  </si>
  <si>
    <t xml:space="preserve">Festival_de_Málaga </t>
  </si>
  <si>
    <t>Competição Internacional Longas-Metragens</t>
  </si>
  <si>
    <t>Festival_Internacional_de_Cine_de_Las_Palmas_de_Gran_Canaria</t>
  </si>
  <si>
    <t>Official Competition, First Feature Competition, Documentary Competition</t>
  </si>
  <si>
    <t>Animayo</t>
  </si>
  <si>
    <t>Crystal Globe Competition</t>
  </si>
  <si>
    <t>Festival_Punto_de_Vista</t>
  </si>
  <si>
    <t>Weird_antes_3D_Wire</t>
  </si>
  <si>
    <t>Main Competition, Documentary competition</t>
  </si>
  <si>
    <t>Festival_de_Cine_Europeo_de_Sevilla</t>
  </si>
  <si>
    <t>Competition, Documentary Competition</t>
  </si>
  <si>
    <t>Sitges_Festival_Internacional_de_Cinema_Fantàstic_de_Catalunya</t>
  </si>
  <si>
    <t>Concorso internazionale, Concorso Cineasti del presente</t>
  </si>
  <si>
    <t>Cinema_Jove</t>
  </si>
  <si>
    <t>Moving Ahead, Pardi di domani</t>
  </si>
  <si>
    <t>Talents Competición, Un Impulso Colectivo</t>
  </si>
  <si>
    <t>Panorama, What The Doc!, Latitud</t>
  </si>
  <si>
    <t>Competencia Internacional ZIFF - Zinebi First Film</t>
  </si>
  <si>
    <t>Sección Oficial - Concurso Internacional</t>
  </si>
  <si>
    <t>Sección oficial a concurso, New Directors</t>
  </si>
  <si>
    <t>Zabaltegi.Tabakalera, Horizontes Latinos, Perlak</t>
  </si>
  <si>
    <t>Sección Oficial</t>
  </si>
  <si>
    <t>Rellumes, Enfants Terribles</t>
  </si>
  <si>
    <t>Competición internacional de largometraje, Competición nacional de largometraje, Competición internacional Fugas</t>
  </si>
  <si>
    <t>Zonazine, Documentales Sección oficial, Animazine Sección Oficial</t>
  </si>
  <si>
    <t>Sección Oficial Largometrajes, Sección Oficial Cortometrajes</t>
  </si>
  <si>
    <t>Sección Oficial a Concurso</t>
  </si>
  <si>
    <t>Sección oficial largometrajes nacional, sección oficial cortometrajes nacional</t>
  </si>
  <si>
    <t>Las Nuevas Olas, Las Nuevas Olas - No Ficción, Revoluciones permanentes (antes Resistencias), Europa Junior, Cinéfilos del Futuro</t>
  </si>
  <si>
    <t>Oficial Fantàstic Competición</t>
  </si>
  <si>
    <t>Òrbita, Noves visions, Anima’t</t>
  </si>
  <si>
    <t>Punto de Encuentro / La Noche del Corto Español, Tiempo de Historia, Seminci Joven, Miniminci</t>
  </si>
  <si>
    <t>Mejor película de habla no inglesa dirigida por el director.</t>
  </si>
  <si>
    <t>Mejor película dirigida por el director</t>
  </si>
  <si>
    <t>Mejor película de animación dirigida por el director</t>
  </si>
  <si>
    <t>Mejor película documental dirigida por el director</t>
  </si>
  <si>
    <t>Mejor cortometraje dirigido por el director.</t>
  </si>
  <si>
    <t>Mejor director</t>
  </si>
  <si>
    <t>Mejor director novel</t>
  </si>
  <si>
    <t>A. Título de la película</t>
  </si>
  <si>
    <t>C. Selecciones sección</t>
  </si>
  <si>
    <t>D. Seleccione categoría</t>
  </si>
  <si>
    <t>E. Premio Sí/No</t>
  </si>
  <si>
    <t>D. Premio Sí/no</t>
  </si>
  <si>
    <t>B. Seleccione festival.</t>
  </si>
  <si>
    <t>C. Categoría</t>
  </si>
  <si>
    <t>Montreal_Film_Festival_World_Film_Festival</t>
  </si>
  <si>
    <t>La_Biennale_di_Venezia_Mostra_Internazionale_dArte_Cinematografica</t>
  </si>
  <si>
    <t>Semana_Internacional_de_Cine_de_Valladolid_Seminci</t>
  </si>
  <si>
    <t>Participación o nominación sin premio</t>
  </si>
  <si>
    <t>Participación o nominación con premio</t>
  </si>
  <si>
    <t>Participación con premio</t>
  </si>
  <si>
    <t>Premios Goya (Academia de las Artes y las Ciencias Cinematográficas de España)</t>
  </si>
  <si>
    <t>Sólo nominado</t>
  </si>
  <si>
    <t>Premios Quirino de la Animación Iberoamericana</t>
  </si>
  <si>
    <t>Nominado con premio</t>
  </si>
  <si>
    <t>Premios Oscar (Academia de las Artes y Ciencias Cinematográficas de Hollywood) / The Oscars (Academy of Motion Picture Arts and Sciences).</t>
  </si>
  <si>
    <t>Premios Globos de Oro (Asociación de la Prensa Extranjera de Hollywood) / Golden Globe Awards (The Hollywood Foreign Press Association).</t>
  </si>
  <si>
    <t>Premios ANNIE (Premios de la Asociación Internacional de Cine de Animación)</t>
  </si>
  <si>
    <t>Premios de Cine Europeo EFA (Academia de Cine Europeo)/ European Film Awards EFA (European Film Academy).</t>
  </si>
  <si>
    <t>European Animation Awards. Emile Awards</t>
  </si>
  <si>
    <t>Premios CÉSAR (Premios de Cine de la Academia Francés)</t>
  </si>
  <si>
    <t>Premios BAFTA (Premios de Cine de la Academia Británica)</t>
  </si>
  <si>
    <t>Exclusivamente mujer</t>
  </si>
  <si>
    <t>Coparticipación hombre y mujer</t>
  </si>
  <si>
    <t>SI</t>
  </si>
  <si>
    <t>NO</t>
  </si>
  <si>
    <t>Suma por importe inferior a 80.000 €</t>
  </si>
  <si>
    <t>Suma  contratos por importe igual o superior a 125.000 €</t>
  </si>
  <si>
    <t>Suma contratos por importe igual o superior a 80.000 €</t>
  </si>
  <si>
    <t>(Seleccione opcion del desplegable)</t>
  </si>
  <si>
    <t>Premios_Goya_Academia_de_las_Artes_y_las_Ciencias_Cinematográficas_de_España)</t>
  </si>
  <si>
    <t>Premios_Quirino_de_la_Animación_Iberoamericana</t>
  </si>
  <si>
    <t>Premios_Oscar_Academia_de_las_Artes_y_Ciencias_Cinematográficas_de_Hollywood)_The_Oscars_Academy_of_Motion_Picture_Arts_and_Sciences</t>
  </si>
  <si>
    <t>Premios_ANNIE_Premios_de_la_Asociación_Internacional_de_Cine_de _Animación</t>
  </si>
  <si>
    <t>European_Animation_Awards_Emile_Awards</t>
  </si>
  <si>
    <t xml:space="preserve"> Sin sección específica (no es preciso en premios u honores)</t>
  </si>
  <si>
    <t>Premios_BAFTA_Premios_de_Cine_de_la_Academia_Británica</t>
  </si>
  <si>
    <t>Premios_Globos_de_Oro_Asociación_de_la_Prensa_Extranjera_de_Hollywood_Golden_Globe_Awards_The_Hollywood_Foreign_Press_Association</t>
  </si>
  <si>
    <t>Premios_de_Cine_Europeo_EFA_Academia_de_Cine_Europeo_European_Film_Awards_EFA_European_Film_Academy</t>
  </si>
  <si>
    <t>Premios_CÉSAR_Premios_de_Cine_de_la_Academia_Francesa</t>
  </si>
  <si>
    <t>B. Seleccione premio / honor.</t>
  </si>
  <si>
    <t>Suma de contratos por importe igual o superior a 125.000 euros.</t>
  </si>
  <si>
    <t>Suma de contratos por importe igual o superior a 80.000 euros.</t>
  </si>
  <si>
    <t>Suma de contratos por importe inferior a 80.000 euros.</t>
  </si>
  <si>
    <t>Hombre</t>
  </si>
  <si>
    <t>90 % del presupuesto gasto repercutido en España.</t>
  </si>
  <si>
    <t>No es nuevo/a realizador/a</t>
  </si>
  <si>
    <t>Mujer</t>
  </si>
  <si>
    <t>70 % del presupuesto gasto repercutido en España.</t>
  </si>
  <si>
    <t>Sí es nuevo/a realizador/a</t>
  </si>
  <si>
    <t>60 % del presupuesto gasto repercutido en España.</t>
  </si>
  <si>
    <t>Versión original otras lenguas de la Unión Europea (Si el proyecto tiene varias versiones, se puntuará la mayoritaria).</t>
  </si>
  <si>
    <t>Otras lenguas extracomunitarias</t>
  </si>
  <si>
    <t>Ficción</t>
  </si>
  <si>
    <t>Ficción animación</t>
  </si>
  <si>
    <t>Documental</t>
  </si>
  <si>
    <t>Documental - animación</t>
  </si>
  <si>
    <t>Especial valor cinematográfico</t>
  </si>
  <si>
    <t>Experimental</t>
  </si>
  <si>
    <t>Especial_valor_cinematográfico</t>
  </si>
  <si>
    <t>Parte española minoritaria</t>
  </si>
  <si>
    <t>Parte española mayoritaria</t>
  </si>
  <si>
    <t>Castellano o lengua cooficial en España o lenguas de signos españolas reconociodas en España como propias de las personas sordas.</t>
  </si>
  <si>
    <t>Otras lenguas no europeas</t>
  </si>
  <si>
    <t>Es_animación</t>
  </si>
  <si>
    <t>No_es_animación</t>
  </si>
  <si>
    <t>Sí_está_aprobada</t>
  </si>
  <si>
    <t>No_es_coproducción_internacional</t>
  </si>
  <si>
    <t>No_es_coproduccion_internacional</t>
  </si>
  <si>
    <t>International Narrative Competition, Documentary Competition</t>
  </si>
  <si>
    <t>Narrative Feature Competition, Documentary Feature Competition</t>
  </si>
  <si>
    <t>Official Selection</t>
  </si>
  <si>
    <t>First Feature Competition, Rebels with a cause</t>
  </si>
  <si>
    <t>Sección oficial a concurso (Compétition)</t>
  </si>
  <si>
    <t>Un certain regard, Quinzaine des Réalisateurs, Semaine de la Critique</t>
  </si>
  <si>
    <t>ACID</t>
  </si>
  <si>
    <t>Sección oficial a concurso</t>
  </si>
  <si>
    <t>Contrechamp</t>
  </si>
  <si>
    <t>Orizzonti, Venice Days, Settimana della Critica</t>
  </si>
  <si>
    <t>Sección oficial a concurso_Concorso Internazionale</t>
  </si>
  <si>
    <t>Sección oficial a concurso_Competition</t>
  </si>
  <si>
    <t>Premios_Goya_Academia_de_las_Artes_y_las_Ciencias_Cinematográficas_de_España</t>
  </si>
  <si>
    <t>Premios_Oscar_Academia_de_las_Artes_y_Ciencias_Cinematográficas_de_Hollywood_The_Oscars_Academy_of_Motion_Picture_Arts_and_Sciences</t>
  </si>
  <si>
    <t>Premios_ANNIE_Premios_de_la_Asociación_Internacional_de_Cine_de_Animación</t>
  </si>
  <si>
    <t>Entre el 90% y el 100% del presupuesto repercute en España</t>
  </si>
  <si>
    <t>Entre el 70%  y el 89,99% del presupuesto repercute en España</t>
  </si>
  <si>
    <t>Entre el 60% y el 69,99% del presupuesto repercute en España.</t>
  </si>
  <si>
    <t>Entre el 50% y el 59,99%  del presupuesto reprecute en España (mínimo exigido en la convocatoria. No puntúa)</t>
  </si>
  <si>
    <t>Seleccione opción del desplegable</t>
  </si>
  <si>
    <t>No</t>
  </si>
  <si>
    <t>SI.</t>
  </si>
  <si>
    <t>Minoritaria</t>
  </si>
  <si>
    <t>Mayoritaria</t>
  </si>
  <si>
    <t>Más del 30%</t>
  </si>
  <si>
    <t>Igual o inferior al 20%</t>
  </si>
  <si>
    <t>Superior al 20%</t>
  </si>
  <si>
    <t>Multilateral_con_varios_países_extranjeros</t>
  </si>
  <si>
    <t>Bilateral_con_un_único_país_extranjero</t>
  </si>
  <si>
    <t>No es preciso especificar</t>
  </si>
  <si>
    <t>Inferior o igual al 20%</t>
  </si>
  <si>
    <t>Superor al 30%</t>
  </si>
  <si>
    <t>Inferior o igual al 30%</t>
  </si>
  <si>
    <t>Multilateral_con_varios_paises_extranjeros</t>
  </si>
  <si>
    <t>_</t>
  </si>
  <si>
    <t>Otros países</t>
  </si>
  <si>
    <t>Entre el 21% y el 30%</t>
  </si>
  <si>
    <t>Países de la UE y/o iberoamericanos</t>
  </si>
  <si>
    <t>_SI</t>
  </si>
  <si>
    <t>_NO</t>
  </si>
  <si>
    <t>Special Presentations</t>
  </si>
  <si>
    <t>Gala Presentations</t>
  </si>
  <si>
    <t>Platform</t>
  </si>
  <si>
    <t>Hasta el 80%</t>
  </si>
  <si>
    <t>7º. Se dirija específicamente al público infantil o juvenil.</t>
  </si>
  <si>
    <t>Hasta el 70%</t>
  </si>
  <si>
    <t>Hasta el 60%</t>
  </si>
  <si>
    <t>5º. El contenido tenga relación directa con la literatura, la música, la danza, la arquitectura, la pintura, la escultura, y en general con las expresiones de la creación artística.</t>
  </si>
  <si>
    <t>Hasta el 50%</t>
  </si>
  <si>
    <t>4º. La obra audiovisual trate temas actuales, culturales, sociales o políticos de interés para la población de la Comunidad Andaluza o de la Unión Europea</t>
  </si>
  <si>
    <t>Hasta el 40%</t>
  </si>
  <si>
    <t>3º. El contenido tenga carácter biográfico, o en general, refleje hechos o personajes de carácter histórico, sin perjuicio de las adaptaciones libres propias de un guion cinematográfico.</t>
  </si>
  <si>
    <t>Hasta el 30%</t>
  </si>
  <si>
    <t>2º. El tema forme parte o se derive de la cultura o del patrimonio cultural andaluz o europeo.</t>
  </si>
  <si>
    <t>Hasta el 20%</t>
  </si>
  <si>
    <t>Entre el 1% y el 10%</t>
  </si>
  <si>
    <t>CRITERIO C</t>
  </si>
  <si>
    <t>CRITERIO 2.B</t>
  </si>
  <si>
    <t>Televisión</t>
  </si>
  <si>
    <t>Largometraje</t>
  </si>
  <si>
    <t>Animación</t>
  </si>
  <si>
    <t>SIN DUPLICADOS</t>
  </si>
  <si>
    <t>MODALIDAD</t>
  </si>
  <si>
    <t>Porcentaje efectivo</t>
  </si>
  <si>
    <t>Coproducción</t>
  </si>
  <si>
    <t>Modalidad</t>
  </si>
  <si>
    <t>Título del proyecto</t>
  </si>
  <si>
    <t>Empresa solicitante</t>
  </si>
  <si>
    <t>Festival_Ibearoamericano_de _Huelva</t>
  </si>
  <si>
    <t>Categorias</t>
  </si>
  <si>
    <t>Festival_Ibearoamericano_de_Huelva</t>
  </si>
  <si>
    <t>Puntuación</t>
  </si>
  <si>
    <t>CRITERIO E.1</t>
  </si>
  <si>
    <t>CRITERIO E.2</t>
  </si>
  <si>
    <t>Puesto</t>
  </si>
  <si>
    <t>Nombre y apellidos</t>
  </si>
  <si>
    <t>1º.Equipo de dirección.</t>
  </si>
  <si>
    <t>Porcentaje de mujeres en jefaturas de equipo</t>
  </si>
  <si>
    <t>Composición de la música</t>
  </si>
  <si>
    <t>Jefatura  de producción</t>
  </si>
  <si>
    <t>Dirección  de casting,</t>
  </si>
  <si>
    <t>Dirección de fotografía,</t>
  </si>
  <si>
    <t>Dirección de  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</si>
  <si>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</si>
  <si>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</si>
  <si>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</si>
  <si>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</si>
  <si>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</si>
  <si>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maquillaje</t>
  </si>
  <si>
    <t>Jefatura de vestuario</t>
  </si>
  <si>
    <t>Jefatura  de peluquería</t>
  </si>
  <si>
    <t>CRITERIO F. Género</t>
  </si>
  <si>
    <t>Primer ayudante de dirección</t>
  </si>
  <si>
    <t>Producción Ejecutiva.</t>
  </si>
  <si>
    <t>Desplegable 10 puestos</t>
  </si>
  <si>
    <t>Comparte con hombre</t>
  </si>
  <si>
    <t>Comparte con un hombre</t>
  </si>
  <si>
    <t>Puntuación inicial</t>
  </si>
  <si>
    <t>Porcentaje de acreditación</t>
  </si>
  <si>
    <t>Importe total acreditado ( Debe coincidir con lo reflejado en el modelo de plan de financiación)</t>
  </si>
  <si>
    <t>Importe total del plan de financiación ( Debe coincidir con lo reflejado en el modelo de plan de financiación)</t>
  </si>
  <si>
    <t>Guionista</t>
  </si>
  <si>
    <t>Festival</t>
  </si>
  <si>
    <t>Película</t>
  </si>
  <si>
    <t>Participacion</t>
  </si>
  <si>
    <t>Participación sin premio</t>
  </si>
  <si>
    <t>Tipo de participación</t>
  </si>
  <si>
    <r>
      <t>Largometraje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nuevos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realizadores</t>
    </r>
  </si>
  <si>
    <t>Total de mujeres en jefaturas de equipo.</t>
  </si>
  <si>
    <t>Total de hombres en jefaturas de equipo.</t>
  </si>
  <si>
    <t>El equipo completo esté formado al menos por diez puestos de trabajo.</t>
  </si>
  <si>
    <t>A. Título de la película.</t>
  </si>
  <si>
    <t>j. Por la previsión de nuevas contrataciones de personal residente en Andalucía, al menos durante 6 meses, hasta 3 puntos.</t>
  </si>
  <si>
    <t>CRITERIO J</t>
  </si>
  <si>
    <t>CRITERIO H.</t>
  </si>
  <si>
    <t>De 1 a 5  nuevas altas en la Seguridad Social</t>
  </si>
  <si>
    <t>De 6 a 10 nuevas altas en la Seguridad Social</t>
  </si>
  <si>
    <t>Más de 10 nuevas altas en la Seguridad Social</t>
  </si>
  <si>
    <t>PUNTUACIÓN</t>
  </si>
  <si>
    <t>Grado de discapacidad</t>
  </si>
  <si>
    <t>Total nuevas contrataciones efectivas</t>
  </si>
  <si>
    <t>Total de trabajadores en plantilla</t>
  </si>
  <si>
    <t>TOTAL AUTOBAREMO</t>
  </si>
  <si>
    <t>Premios_Carmen_Andaluz</t>
  </si>
  <si>
    <t>2º Jefaturas de equipo.</t>
  </si>
  <si>
    <t>Coproducción internacioanl creativa</t>
  </si>
  <si>
    <t>Otros</t>
  </si>
  <si>
    <t>Premios_Carmen_Academia_Cine_Andalucia</t>
  </si>
  <si>
    <t>Criterio C filtrado</t>
  </si>
  <si>
    <t>Criterio C filtrado quitados blancos</t>
  </si>
  <si>
    <t>N opciones</t>
  </si>
  <si>
    <t>NO TOCAR</t>
  </si>
  <si>
    <t>TOTAL CRITERIO i</t>
  </si>
  <si>
    <t>TOTAL CRITERIO J</t>
  </si>
  <si>
    <t>TOTAL CRITERIO M</t>
  </si>
  <si>
    <t>TOTAL CRITERIO H</t>
  </si>
  <si>
    <t>TOTAL CRITERIO F</t>
  </si>
  <si>
    <t>g. El porcentaje de participación de mujeres en el equipo técnico de la producción, otorgado a cada proyecto, hasta 8 puntos.</t>
  </si>
  <si>
    <t>TOTAL CRITERIO G.1</t>
  </si>
  <si>
    <t>TOTAL CRITERIO G.2</t>
  </si>
  <si>
    <t>L. Por la presentación de estrategias a para asegurar una industria más sostenible y respetuosa, hasta 2 puntos.</t>
  </si>
  <si>
    <t>TOTAL CRITERIO L</t>
  </si>
  <si>
    <t>TOTAL CRITERIO A</t>
  </si>
  <si>
    <t>1º. Al menos uno de los personajes principales esté relacionado con la cultura andaluza o europea</t>
  </si>
  <si>
    <t xml:space="preserve">¿Es coproducción internacional con aportación creativa? </t>
  </si>
  <si>
    <t>¿Aporta estrategias de sostenibilidad?</t>
  </si>
  <si>
    <t xml:space="preserve"> Porcentaje de participación coproductores</t>
  </si>
  <si>
    <t>6º. La obra audiovisual utilice el patrimonio arquitectónico, arqueológico, natural o inmaterial de la Comunidad Andaluza para reflejar el contexto cultural europeo.</t>
  </si>
  <si>
    <t>Producción de proyectos de documentales</t>
  </si>
  <si>
    <t>a.Volumen de gasto o inversión realizado en Andalucía, hasta 17 puntos.</t>
  </si>
  <si>
    <t>f. Grado de acreditación del plan de financiación, hasta 8 puntos.</t>
  </si>
  <si>
    <t>d. Trayectoria y solvencia de la persona o entidad solicitante en la producción de obras audiovisuales que se correspondan con la línea a la que se opta en los últimos ocho años o catorce en el caso de animación, hasta 10 puntos.</t>
  </si>
  <si>
    <t>1º. Premios obtenidos y participación de obras audiovisuales en los Festivales previstos en el Anexo I, hasta 5 puntos.</t>
  </si>
  <si>
    <t>2º. Estreno, según la definición recogida en el artículo 3, de obras audiovisuales, hasta 5 puntos.</t>
  </si>
  <si>
    <r>
      <t xml:space="preserve">e. La experiencia y trayectoria profesional de las personas que se indican a continuación, en los ocho últimos años, </t>
    </r>
    <r>
      <rPr>
        <b/>
        <sz val="12"/>
        <color theme="1"/>
        <rFont val="NewsGotT"/>
      </rPr>
      <t>hasta 9 puntos.</t>
    </r>
  </si>
  <si>
    <t>h. El desarrollo de la obra audiovisual en Andalucía, hasta 8 puntos.</t>
  </si>
  <si>
    <t>i. Coproducción internacional, 5 puntos.</t>
  </si>
  <si>
    <t>m. Por tener en plantilla  o incorporar al proyecto, como mínimo, una persona trabajadora con discapacidad con un grado igual o superior al 33%,1 punto.</t>
  </si>
  <si>
    <t>TOTAL CRITERIO E</t>
  </si>
  <si>
    <t>TOTAL CRITERIO D.1</t>
  </si>
  <si>
    <t>TOTAL CRITERIO D.2</t>
  </si>
  <si>
    <t>(Seleccione la opción del desplegable)</t>
  </si>
  <si>
    <t>Información adicional</t>
  </si>
  <si>
    <t>Formato de documental</t>
  </si>
  <si>
    <t>Rodaje en Andalucía (días)</t>
  </si>
  <si>
    <t>Rodaje Total (días)</t>
  </si>
  <si>
    <t>Postproducción en Andalucía (días)</t>
  </si>
  <si>
    <t>Postproducción Total (días)</t>
  </si>
  <si>
    <t xml:space="preserve">                                                                                     PUNTUACIONES CRITERIOS COMUNES DE VALORACIÓN PARA LA CONCESIÓN DE LA SUBVENCIÓN (AUTOBAREMO) LINEA 3.
Cumplimente o selecciones los listados desplegables, marque las casillas de verificación o los campos de color blanco.
La empresa solicitante de la ayuda declara conforme al artículo 69 de la Ley 39/2015, de 01 de octubre, de Procedimiento Administrativo Común de las Administraciones Públicas, la veracidad de la información que se cumplimenta en este formulario.</t>
  </si>
  <si>
    <t>DATOS GENERALES DE SOLICITUD</t>
  </si>
  <si>
    <t>CRITERIOS DE PUNTUACIÓN</t>
  </si>
  <si>
    <t>Puesto ocupado por mujer</t>
  </si>
  <si>
    <t>Una obra audiovisual</t>
  </si>
  <si>
    <t>Hasta tres obras audiovisuales</t>
  </si>
  <si>
    <t>Más de tres obras audiovisuales</t>
  </si>
  <si>
    <t xml:space="preserve"> Porcentaje de participación solicitante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</si>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</sst>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20"/>
      <color rgb="FFFF0000"/>
      <name val="Calibri"/>
      <family val="2"/>
      <scheme val="minor"/>
    </font>
    <font>
      <sz val="12"/>
      <color theme="1"/>
      <name val="NewsGotT"/>
    </font>
    <font>
      <b/>
      <sz val="12"/>
      <color theme="1"/>
      <name val="NewsGotT"/>
    </font>
    <font>
      <b/>
      <sz val="12"/>
      <color rgb="FFFF0000"/>
      <name val="NewsGotT"/>
    </font>
    <font>
      <b/>
      <sz val="12"/>
      <color rgb="FF333333"/>
      <name val="NewsGotT"/>
    </font>
    <font>
      <b/>
      <sz val="12"/>
      <color rgb="FF000000"/>
      <name val="NewsGotT"/>
    </font>
    <font>
      <sz val="12"/>
      <color rgb="FF000000"/>
      <name val="NewsGotT"/>
    </font>
    <font>
      <b/>
      <sz val="12"/>
      <name val="NewsGotT"/>
    </font>
    <font>
      <b/>
      <sz val="12"/>
      <color theme="0"/>
      <name val="NewsGotT"/>
    </font>
    <font>
      <sz val="12"/>
      <color rgb="FFFF0000"/>
      <name val="NewsGotT"/>
    </font>
    <font>
      <b/>
      <sz val="14"/>
      <color theme="0"/>
      <name val="NewsGotT"/>
    </font>
    <font>
      <b/>
      <sz val="12"/>
      <color theme="6" tint="0.79998168889431442"/>
      <name val="NewsGotT"/>
    </font>
    <font>
      <b/>
      <sz val="15"/>
      <color rgb="FF00793D"/>
      <name val="NewsGotT"/>
    </font>
    <font>
      <sz val="12"/>
      <name val="NewsGotT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3A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2C4"/>
        <bgColor indexed="64"/>
      </patternFill>
    </fill>
    <fill>
      <patternFill patternType="solid">
        <fgColor rgb="FF00793D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/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7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8" xfId="0" applyFill="1" applyBorder="1"/>
    <xf numFmtId="0" fontId="3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Fill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" fillId="6" borderId="16" xfId="0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0" fontId="5" fillId="6" borderId="17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/>
    </xf>
    <xf numFmtId="0" fontId="13" fillId="4" borderId="0" xfId="0" applyFont="1" applyFill="1" applyBorder="1"/>
    <xf numFmtId="0" fontId="13" fillId="4" borderId="0" xfId="0" applyFont="1" applyFill="1"/>
    <xf numFmtId="0" fontId="13" fillId="0" borderId="0" xfId="0" applyFo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4" fillId="10" borderId="8" xfId="0" applyFont="1" applyFill="1" applyBorder="1" applyAlignment="1">
      <alignment horizontal="right" vertical="center"/>
    </xf>
    <xf numFmtId="0" fontId="16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4" borderId="0" xfId="0" applyFont="1" applyFill="1" applyAlignment="1"/>
    <xf numFmtId="0" fontId="19" fillId="9" borderId="8" xfId="0" applyFont="1" applyFill="1" applyBorder="1" applyAlignment="1" applyProtection="1">
      <alignment horizontal="center" vertical="center"/>
      <protection hidden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vertical="center" wrapText="1"/>
    </xf>
    <xf numFmtId="0" fontId="16" fillId="10" borderId="15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8" fillId="4" borderId="8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vertical="center" wrapText="1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Fill="1" applyBorder="1" applyAlignment="1" applyProtection="1">
      <alignment vertical="center" wrapText="1"/>
      <protection locked="0"/>
    </xf>
    <xf numFmtId="0" fontId="16" fillId="10" borderId="4" xfId="0" applyFont="1" applyFill="1" applyBorder="1" applyAlignment="1">
      <alignment vertical="center" wrapText="1"/>
    </xf>
    <xf numFmtId="0" fontId="13" fillId="4" borderId="0" xfId="0" applyFont="1" applyFill="1" applyBorder="1" applyAlignment="1"/>
    <xf numFmtId="0" fontId="14" fillId="10" borderId="11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/>
    <xf numFmtId="0" fontId="13" fillId="0" borderId="0" xfId="0" applyFont="1" applyBorder="1"/>
    <xf numFmtId="0" fontId="14" fillId="9" borderId="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left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10" borderId="10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/>
    </xf>
    <xf numFmtId="0" fontId="23" fillId="10" borderId="9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wrapText="1"/>
    </xf>
    <xf numFmtId="0" fontId="13" fillId="0" borderId="8" xfId="0" applyFont="1" applyBorder="1" applyAlignment="1" applyProtection="1">
      <alignment vertical="center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0" fontId="13" fillId="4" borderId="8" xfId="0" applyNumberFormat="1" applyFont="1" applyFill="1" applyBorder="1" applyAlignment="1" applyProtection="1">
      <alignment vertical="center"/>
      <protection locked="0"/>
    </xf>
    <xf numFmtId="10" fontId="14" fillId="9" borderId="9" xfId="0" applyNumberFormat="1" applyFont="1" applyFill="1" applyBorder="1" applyAlignment="1" applyProtection="1">
      <alignment vertical="center" wrapText="1"/>
      <protection hidden="1"/>
    </xf>
    <xf numFmtId="2" fontId="20" fillId="0" borderId="0" xfId="0" applyNumberFormat="1" applyFont="1" applyFill="1" applyBorder="1" applyAlignment="1" applyProtection="1">
      <alignment vertical="center"/>
      <protection hidden="1"/>
    </xf>
    <xf numFmtId="2" fontId="13" fillId="4" borderId="0" xfId="0" applyNumberFormat="1" applyFont="1" applyFill="1"/>
    <xf numFmtId="2" fontId="14" fillId="10" borderId="9" xfId="0" applyNumberFormat="1" applyFont="1" applyFill="1" applyBorder="1" applyAlignment="1">
      <alignment horizontal="center" vertical="center" wrapText="1"/>
    </xf>
    <xf numFmtId="2" fontId="19" fillId="9" borderId="8" xfId="0" applyNumberFormat="1" applyFont="1" applyFill="1" applyBorder="1" applyAlignment="1" applyProtection="1">
      <alignment horizontal="center" vertical="center"/>
      <protection hidden="1"/>
    </xf>
    <xf numFmtId="2" fontId="20" fillId="12" borderId="9" xfId="0" applyNumberFormat="1" applyFont="1" applyFill="1" applyBorder="1" applyAlignment="1" applyProtection="1">
      <alignment horizontal="center" vertical="center"/>
      <protection hidden="1"/>
    </xf>
    <xf numFmtId="2" fontId="14" fillId="10" borderId="8" xfId="0" applyNumberFormat="1" applyFont="1" applyFill="1" applyBorder="1" applyAlignment="1">
      <alignment horizontal="center" vertical="center" wrapText="1"/>
    </xf>
    <xf numFmtId="2" fontId="14" fillId="9" borderId="8" xfId="0" applyNumberFormat="1" applyFont="1" applyFill="1" applyBorder="1" applyAlignment="1" applyProtection="1">
      <alignment horizontal="center" vertical="center"/>
      <protection hidden="1"/>
    </xf>
    <xf numFmtId="2" fontId="20" fillId="12" borderId="8" xfId="0" applyNumberFormat="1" applyFont="1" applyFill="1" applyBorder="1" applyAlignment="1" applyProtection="1">
      <alignment horizontal="center" vertical="center"/>
      <protection hidden="1"/>
    </xf>
    <xf numFmtId="2" fontId="14" fillId="10" borderId="9" xfId="0" applyNumberFormat="1" applyFont="1" applyFill="1" applyBorder="1" applyAlignment="1">
      <alignment vertical="center" wrapText="1"/>
    </xf>
    <xf numFmtId="2" fontId="20" fillId="12" borderId="8" xfId="0" applyNumberFormat="1" applyFont="1" applyFill="1" applyBorder="1" applyAlignment="1">
      <alignment horizontal="center" vertical="center"/>
    </xf>
    <xf numFmtId="2" fontId="20" fillId="12" borderId="4" xfId="0" applyNumberFormat="1" applyFont="1" applyFill="1" applyBorder="1" applyAlignment="1" applyProtection="1">
      <alignment horizontal="center" vertical="center"/>
      <protection hidden="1"/>
    </xf>
    <xf numFmtId="2" fontId="14" fillId="9" borderId="8" xfId="0" applyNumberFormat="1" applyFont="1" applyFill="1" applyBorder="1" applyAlignment="1">
      <alignment horizontal="center" vertical="center"/>
    </xf>
    <xf numFmtId="2" fontId="20" fillId="12" borderId="7" xfId="0" applyNumberFormat="1" applyFont="1" applyFill="1" applyBorder="1" applyAlignment="1">
      <alignment horizontal="center" vertical="center"/>
    </xf>
    <xf numFmtId="2" fontId="22" fillId="12" borderId="23" xfId="0" applyNumberFormat="1" applyFont="1" applyFill="1" applyBorder="1" applyAlignment="1">
      <alignment horizontal="center" vertical="center"/>
    </xf>
    <xf numFmtId="2" fontId="13" fillId="0" borderId="0" xfId="0" applyNumberFormat="1" applyFont="1"/>
    <xf numFmtId="10" fontId="18" fillId="0" borderId="4" xfId="0" applyNumberFormat="1" applyFont="1" applyFill="1" applyBorder="1" applyAlignment="1" applyProtection="1">
      <alignment vertical="center" wrapText="1"/>
      <protection locked="0"/>
    </xf>
    <xf numFmtId="10" fontId="13" fillId="0" borderId="0" xfId="0" applyNumberFormat="1" applyFont="1" applyFill="1" applyBorder="1" applyAlignment="1" applyProtection="1">
      <alignment horizontal="center" vertical="center"/>
      <protection locked="0"/>
    </xf>
    <xf numFmtId="10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8" xfId="0" applyFont="1" applyFill="1" applyBorder="1" applyAlignment="1" applyProtection="1">
      <alignment horizontal="center" vertical="center"/>
      <protection locked="0"/>
    </xf>
    <xf numFmtId="2" fontId="14" fillId="9" borderId="9" xfId="0" applyNumberFormat="1" applyFont="1" applyFill="1" applyBorder="1" applyAlignment="1" applyProtection="1">
      <alignment horizontal="center" vertical="center"/>
      <protection hidden="1"/>
    </xf>
    <xf numFmtId="2" fontId="14" fillId="9" borderId="4" xfId="0" applyNumberFormat="1" applyFont="1" applyFill="1" applyBorder="1" applyAlignment="1" applyProtection="1">
      <alignment horizontal="center" vertical="center"/>
      <protection hidden="1"/>
    </xf>
    <xf numFmtId="0" fontId="14" fillId="10" borderId="8" xfId="0" applyFont="1" applyFill="1" applyBorder="1" applyAlignment="1">
      <alignment horizontal="center" vertical="center" wrapText="1"/>
    </xf>
    <xf numFmtId="10" fontId="19" fillId="9" borderId="8" xfId="0" applyNumberFormat="1" applyFont="1" applyFill="1" applyBorder="1" applyAlignment="1" applyProtection="1">
      <alignment horizontal="center" vertical="center"/>
      <protection hidden="1"/>
    </xf>
    <xf numFmtId="2" fontId="19" fillId="9" borderId="15" xfId="0" applyNumberFormat="1" applyFont="1" applyFill="1" applyBorder="1" applyAlignment="1" applyProtection="1">
      <alignment horizontal="center" vertical="center"/>
      <protection hidden="1"/>
    </xf>
    <xf numFmtId="2" fontId="19" fillId="9" borderId="4" xfId="0" applyNumberFormat="1" applyFont="1" applyFill="1" applyBorder="1" applyAlignment="1" applyProtection="1">
      <alignment horizontal="center" vertical="center"/>
      <protection hidden="1"/>
    </xf>
    <xf numFmtId="0" fontId="14" fillId="10" borderId="8" xfId="0" applyFont="1" applyFill="1" applyBorder="1" applyAlignment="1">
      <alignment horizontal="left" vertical="center" wrapText="1"/>
    </xf>
    <xf numFmtId="0" fontId="20" fillId="12" borderId="24" xfId="0" applyFont="1" applyFill="1" applyBorder="1" applyAlignment="1" applyProtection="1">
      <alignment horizontal="right" vertical="center"/>
    </xf>
    <xf numFmtId="0" fontId="20" fillId="12" borderId="0" xfId="0" applyFont="1" applyFill="1" applyBorder="1" applyAlignment="1" applyProtection="1">
      <alignment horizontal="right" vertical="center"/>
    </xf>
    <xf numFmtId="0" fontId="20" fillId="12" borderId="25" xfId="0" applyFont="1" applyFill="1" applyBorder="1" applyAlignment="1" applyProtection="1">
      <alignment horizontal="right" vertical="center"/>
    </xf>
    <xf numFmtId="0" fontId="17" fillId="11" borderId="9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2" fontId="14" fillId="10" borderId="9" xfId="0" applyNumberFormat="1" applyFont="1" applyFill="1" applyBorder="1" applyAlignment="1">
      <alignment horizontal="center" vertical="center" wrapText="1"/>
    </xf>
    <xf numFmtId="2" fontId="14" fillId="10" borderId="4" xfId="0" applyNumberFormat="1" applyFont="1" applyFill="1" applyBorder="1" applyAlignment="1">
      <alignment horizontal="center" vertical="center" wrapText="1"/>
    </xf>
    <xf numFmtId="2" fontId="14" fillId="10" borderId="15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7" fillId="11" borderId="10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left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10" fontId="19" fillId="9" borderId="9" xfId="0" applyNumberFormat="1" applyFont="1" applyFill="1" applyBorder="1" applyAlignment="1" applyProtection="1">
      <alignment horizontal="center" vertical="center"/>
      <protection hidden="1"/>
    </xf>
    <xf numFmtId="10" fontId="19" fillId="9" borderId="15" xfId="0" applyNumberFormat="1" applyFont="1" applyFill="1" applyBorder="1" applyAlignment="1" applyProtection="1">
      <alignment horizontal="center" vertical="center"/>
      <protection hidden="1"/>
    </xf>
    <xf numFmtId="0" fontId="14" fillId="10" borderId="9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2" fontId="14" fillId="9" borderId="9" xfId="0" applyNumberFormat="1" applyFont="1" applyFill="1" applyBorder="1" applyAlignment="1">
      <alignment horizontal="center" vertical="center"/>
    </xf>
    <xf numFmtId="2" fontId="14" fillId="9" borderId="15" xfId="0" applyNumberFormat="1" applyFont="1" applyFill="1" applyBorder="1" applyAlignment="1">
      <alignment horizontal="center" vertical="center"/>
    </xf>
    <xf numFmtId="2" fontId="14" fillId="9" borderId="4" xfId="0" applyNumberFormat="1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center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20" fillId="12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left" vertical="center" wrapText="1"/>
    </xf>
    <xf numFmtId="0" fontId="20" fillId="12" borderId="10" xfId="0" applyFont="1" applyFill="1" applyBorder="1" applyAlignment="1" applyProtection="1">
      <alignment horizontal="right" vertical="center" wrapText="1"/>
    </xf>
    <xf numFmtId="0" fontId="20" fillId="12" borderId="11" xfId="0" applyFont="1" applyFill="1" applyBorder="1" applyAlignment="1" applyProtection="1">
      <alignment horizontal="right" vertical="center" wrapText="1"/>
    </xf>
    <xf numFmtId="0" fontId="20" fillId="12" borderId="7" xfId="0" applyFont="1" applyFill="1" applyBorder="1" applyAlignment="1" applyProtection="1">
      <alignment horizontal="right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 applyProtection="1">
      <alignment horizontal="right" vertical="center"/>
    </xf>
    <xf numFmtId="0" fontId="22" fillId="12" borderId="10" xfId="0" applyFont="1" applyFill="1" applyBorder="1" applyAlignment="1" applyProtection="1">
      <alignment horizontal="right" vertical="center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2" fontId="19" fillId="9" borderId="9" xfId="0" applyNumberFormat="1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/>
      <protection locked="0"/>
    </xf>
    <xf numFmtId="0" fontId="14" fillId="9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left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1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>
      <alignment horizontal="left" vertical="center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21" fillId="10" borderId="15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4" fillId="10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11" borderId="10" xfId="0" applyFont="1" applyFill="1" applyBorder="1" applyAlignment="1" applyProtection="1">
      <alignment horizontal="center" vertical="center" wrapText="1"/>
    </xf>
    <xf numFmtId="0" fontId="14" fillId="11" borderId="11" xfId="0" applyFont="1" applyFill="1" applyBorder="1" applyAlignment="1" applyProtection="1">
      <alignment horizontal="center" vertical="center" wrapText="1"/>
    </xf>
    <xf numFmtId="0" fontId="14" fillId="11" borderId="7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10" borderId="1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93D"/>
      <color rgb="FF0079FF"/>
      <color rgb="FF76933C"/>
      <color rgb="FFF1F3A7"/>
      <color rgb="FFF3F2C4"/>
      <color rgb="FFEAB8DF"/>
      <color rgb="FFC864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8</xdr:row>
          <xdr:rowOff>76200</xdr:rowOff>
        </xdr:from>
        <xdr:to>
          <xdr:col>3</xdr:col>
          <xdr:colOff>1112520</xdr:colOff>
          <xdr:row>8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1363980</xdr:colOff>
          <xdr:row>8</xdr:row>
          <xdr:rowOff>60960</xdr:rowOff>
        </xdr:from>
        <xdr:to>
          <xdr:col>4</xdr:col>
          <xdr:colOff>754380</xdr:colOff>
          <xdr:row>8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Internacional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999107</xdr:colOff>
      <xdr:row>1</xdr:row>
      <xdr:rowOff>719390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"/>
          <a:ext cx="4377307" cy="7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maria.m.lopez/AppData/Local/Temp/Copia%20autoevalu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ales"/>
      <sheetName val="PARA DIRECTOR FEST SECC"/>
      <sheetName val="Coproducciones"/>
      <sheetName val="OCULTO 1"/>
      <sheetName val="OCULTO PREMIOS Y HONORES"/>
      <sheetName val="OCULTO PRESENCIA FEMENINA"/>
      <sheetName val="COMPUTO DE FESTIVALES DIRECTOR"/>
    </sheetNames>
    <sheetDataSet>
      <sheetData sheetId="0"/>
      <sheetData sheetId="1">
        <row r="7">
          <cell r="A7" t="str">
            <v>Internationale_Filmfestspiele_Berlin_Berlinale</v>
          </cell>
          <cell r="B7" t="str">
            <v>Fuera de concurso</v>
          </cell>
        </row>
        <row r="8">
          <cell r="A8" t="str">
            <v>Internationale_Filmfestspiele_Berlin_Berlinale</v>
          </cell>
          <cell r="B8" t="str">
            <v xml:space="preserve">Cualquier otra sección. </v>
          </cell>
        </row>
        <row r="9">
          <cell r="A9" t="str">
            <v>Stuttgart_International_Festival_of_Animated_Films_ITFS</v>
          </cell>
          <cell r="B9" t="str">
            <v>Young Animation, Tricks for Kids</v>
          </cell>
        </row>
        <row r="10">
          <cell r="A10" t="str">
            <v>Festival_Internacional_de_Cine_de_Mar_del_Plata</v>
          </cell>
          <cell r="B10" t="str">
            <v>Competencia Internacional</v>
          </cell>
        </row>
        <row r="11">
          <cell r="A11" t="str">
            <v>Festival_Internacional_de_Cine_de_Mar_del_Plata</v>
          </cell>
          <cell r="B11" t="str">
            <v>Competencia Latinoamericana, Competencia Estados Alterados</v>
          </cell>
        </row>
        <row r="12">
          <cell r="A12" t="str">
            <v>BAFICI_Buenos_Aires_Festival_Internacional_de_Cine_Independiente</v>
          </cell>
          <cell r="B12" t="str">
            <v>Competencia oficial internacional, Competencia oficial latinoamericana, Competencia oficial vanguardia y género</v>
          </cell>
        </row>
        <row r="13">
          <cell r="A13" t="str">
            <v>Sydney_Film_Festival</v>
          </cell>
          <cell r="B13" t="str">
            <v>Official Competition</v>
          </cell>
        </row>
        <row r="14">
          <cell r="A14" t="str">
            <v>Viennale_Festival</v>
          </cell>
          <cell r="B14" t="str">
            <v>Largometrajes (Sección oficial)</v>
          </cell>
        </row>
        <row r="15">
          <cell r="A15" t="str">
            <v>Anima_Brussels_International_Animation_Film_Festival</v>
          </cell>
          <cell r="B15" t="str">
            <v>International Competition – Short Films, Features in competition</v>
          </cell>
        </row>
        <row r="16">
          <cell r="A16" t="str">
            <v>Sofia_International_Film_Festival</v>
          </cell>
          <cell r="B16" t="str">
            <v>International Competition</v>
          </cell>
        </row>
        <row r="17">
          <cell r="A17" t="str">
            <v>Toronto_International_Film_Festival</v>
          </cell>
          <cell r="B17" t="str">
            <v>Cualquier sección</v>
          </cell>
        </row>
        <row r="21">
          <cell r="A21" t="str">
            <v>Hot_Docs_Canadian_International_Documentary_Festival</v>
          </cell>
          <cell r="B21" t="str">
            <v>International Spectrum</v>
          </cell>
        </row>
        <row r="22">
          <cell r="A22" t="str">
            <v>Ottawa_International_Animation_Festival</v>
          </cell>
          <cell r="B22" t="str">
            <v>Feature Competition, Animation For Young Audiences Competition</v>
          </cell>
        </row>
        <row r="23">
          <cell r="A23" t="str">
            <v>Montreal_Film_Festival_World_Film_Festival</v>
          </cell>
          <cell r="B23" t="str">
            <v>World Competition (Grand Prix des Amériques)</v>
          </cell>
        </row>
        <row r="24">
          <cell r="A24" t="str">
            <v>Montreal_Film_Festival_World_Film_Festival</v>
          </cell>
          <cell r="B24" t="str">
            <v>First Fiction Films Competition, Documentaries of the World</v>
          </cell>
        </row>
        <row r="25">
          <cell r="A25" t="str">
            <v>Chilemonos</v>
          </cell>
          <cell r="B25" t="str">
            <v>Competencia Internacional de Largometrajes Animados</v>
          </cell>
        </row>
        <row r="26">
          <cell r="A26" t="str">
            <v>Shanghai_International_Film_Festival</v>
          </cell>
          <cell r="B26" t="str">
            <v>Golden Goblet Awards Competition</v>
          </cell>
        </row>
        <row r="27">
          <cell r="A27" t="str">
            <v>Festival_Internacional_de_Cine_de_Cartagena_de_Indias</v>
          </cell>
          <cell r="B27" t="str">
            <v>Ficciones, Documentes</v>
          </cell>
        </row>
        <row r="28">
          <cell r="A28" t="str">
            <v>Busan_International_Film_Festival</v>
          </cell>
          <cell r="B28" t="str">
            <v>World Cinema, Flash Forward</v>
          </cell>
        </row>
        <row r="29">
          <cell r="A29" t="str">
            <v>CPH_DOX</v>
          </cell>
          <cell r="B29" t="str">
            <v>Dox:Award, New:Vision, Next:Wave</v>
          </cell>
        </row>
        <row r="30">
          <cell r="A30" t="str">
            <v>Sundance_Film_Festival</v>
          </cell>
          <cell r="B30" t="str">
            <v>Competencia Dramática Internacional (World Contemporary Cinema Dramatic); Competencia Documental Internacional (World Contemporary Cinema Documentary)</v>
          </cell>
        </row>
        <row r="31">
          <cell r="A31" t="str">
            <v>Sundance_Film_Festival</v>
          </cell>
          <cell r="B31" t="str">
            <v>NEXT</v>
          </cell>
        </row>
        <row r="32">
          <cell r="A32" t="str">
            <v>Tribeca_Film_Festival</v>
          </cell>
          <cell r="B32" t="str">
            <v>International Narrative Competition, Documentary Competition</v>
          </cell>
        </row>
        <row r="33">
          <cell r="A33" t="str">
            <v>SXSW_Film_Festival_Austin</v>
          </cell>
          <cell r="B33" t="str">
            <v>Narrative Feature Competition, Documentary Feature Competition</v>
          </cell>
        </row>
        <row r="34">
          <cell r="A34" t="str">
            <v>New_York_Film_Festival</v>
          </cell>
          <cell r="B34" t="str">
            <v>Main Slate</v>
          </cell>
        </row>
        <row r="35">
          <cell r="A35" t="str">
            <v>Fantastic_Fest_Austin</v>
          </cell>
          <cell r="B35" t="str">
            <v>Features (Largometrajes)</v>
          </cell>
        </row>
        <row r="36">
          <cell r="A36" t="str">
            <v>Animation_is_Film_Festival</v>
          </cell>
          <cell r="B36" t="str">
            <v>Films in competition</v>
          </cell>
        </row>
        <row r="37">
          <cell r="A37" t="str">
            <v>Cairo_International_Film_Festival</v>
          </cell>
          <cell r="B37" t="str">
            <v>International Competition</v>
          </cell>
        </row>
        <row r="38">
          <cell r="A38" t="str">
            <v>Cairo_International_Film_Festival</v>
          </cell>
          <cell r="B38" t="str">
            <v>Cinema of Tomorrow, Semana de la Crítica Internacional</v>
          </cell>
        </row>
        <row r="39">
          <cell r="A39" t="str">
            <v>Tallin_Black_Nights_Film_Festival</v>
          </cell>
          <cell r="B39" t="str">
            <v>Official Selection</v>
          </cell>
        </row>
        <row r="40">
          <cell r="A40" t="str">
            <v>Tallin_Black_Nights_Film_Festival</v>
          </cell>
          <cell r="B40" t="str">
            <v>First Feature Competition, Rebels with a cause</v>
          </cell>
        </row>
        <row r="41">
          <cell r="A41" t="str">
            <v>Festival_de_Cannes</v>
          </cell>
          <cell r="B41" t="str">
            <v>Sección oficial a concurso (Compétition)</v>
          </cell>
        </row>
        <row r="42">
          <cell r="A42" t="str">
            <v>Festival_de_Cannes</v>
          </cell>
          <cell r="B42" t="str">
            <v>Un certain regard, Quinzaine des Réalisateurs, Semaine de la Critique</v>
          </cell>
        </row>
        <row r="43">
          <cell r="A43" t="str">
            <v>Festival_de_Cannes</v>
          </cell>
          <cell r="B43" t="str">
            <v>ACID</v>
          </cell>
        </row>
        <row r="44">
          <cell r="A44" t="str">
            <v>Festival_international_du_film_danimation_dAnnecy</v>
          </cell>
          <cell r="B44" t="str">
            <v>Sección oficial a concurso</v>
          </cell>
        </row>
        <row r="45">
          <cell r="A45" t="str">
            <v>Festival_international_du_film_danimation_dAnnecy</v>
          </cell>
          <cell r="B45" t="str">
            <v>Contrechamp</v>
          </cell>
        </row>
        <row r="46">
          <cell r="A46" t="str">
            <v>Goa_IFFI_India_International_Film_Festival</v>
          </cell>
          <cell r="B46" t="str">
            <v>International Competition, Debut Competition</v>
          </cell>
        </row>
        <row r="47">
          <cell r="A47" t="str">
            <v>JIO_Mami_Mumbai_Film_Festival_India</v>
          </cell>
          <cell r="B47" t="str">
            <v>International Competition</v>
          </cell>
        </row>
        <row r="48">
          <cell r="A48" t="str">
            <v>La_Biennale_di_Venezia_Mostra_Internazionale_dArte_Cinematografica</v>
          </cell>
          <cell r="B48" t="str">
            <v>Sección oficial a concurso_Concorso Internazionale</v>
          </cell>
        </row>
        <row r="49">
          <cell r="A49" t="str">
            <v>La_Biennale_di_Venezia_Mostra_Internazionale_dArte_Cinematografica</v>
          </cell>
          <cell r="B49" t="str">
            <v>Orizzonti, Venice Days, Settimana della Critica</v>
          </cell>
        </row>
        <row r="50">
          <cell r="A50" t="str">
            <v>Torino_Film_Festival</v>
          </cell>
          <cell r="B50" t="str">
            <v>Lungometragi internazionali, Documentari internazionali</v>
          </cell>
        </row>
        <row r="51">
          <cell r="A51" t="str">
            <v>Cartoons_on_the_Bay_Pulcinella_Awards</v>
          </cell>
          <cell r="B51" t="str">
            <v>Best short film, Best animated feature</v>
          </cell>
        </row>
        <row r="52">
          <cell r="A52" t="str">
            <v>Tokyo_International_Film_Festival_TIFF</v>
          </cell>
          <cell r="B52" t="str">
            <v>Competition</v>
          </cell>
        </row>
        <row r="53">
          <cell r="A53" t="str">
            <v>Festival_Internacional_de_Cine_de_Guadalajara_FICG</v>
          </cell>
          <cell r="B53" t="str">
            <v>Competencia Oficial ( Largometraje Iberoamericano de Ficción, Largometraje Iberoamericano Documental, Premio Internacional de Animación)</v>
          </cell>
        </row>
        <row r="54">
          <cell r="A54" t="str">
            <v>International_Film_Festival_Rotterdam</v>
          </cell>
          <cell r="B54" t="str">
            <v>Tiger Competition</v>
          </cell>
        </row>
        <row r="55">
          <cell r="A55" t="str">
            <v>International_Film_Festival_Rotterdam</v>
          </cell>
          <cell r="B55" t="str">
            <v>Bright Future</v>
          </cell>
        </row>
        <row r="56">
          <cell r="A56" t="str">
            <v>International_Documentary_Film_Festival_Amsterdam_IDFA</v>
          </cell>
          <cell r="B56" t="str">
            <v>Competition for Feature-Length Documentary</v>
          </cell>
        </row>
        <row r="57">
          <cell r="A57" t="str">
            <v>International_Documentary_Film_Festival_Amsterdam_IDFA</v>
          </cell>
          <cell r="B57" t="str">
            <v>Competition for First Appearance, Competition for Mid-Length Documentary</v>
          </cell>
        </row>
        <row r="58">
          <cell r="A58" t="str">
            <v>Warsaw_International_Film_Festival</v>
          </cell>
          <cell r="B58" t="str">
            <v>International Competition</v>
          </cell>
        </row>
        <row r="59">
          <cell r="A59" t="str">
            <v>Warsaw_International_Film_Festival</v>
          </cell>
          <cell r="B59" t="str">
            <v>1-2 Competition, Free Spirit Competition, Documentary Competition</v>
          </cell>
        </row>
        <row r="60">
          <cell r="A60" t="str">
            <v>Indie_Lisboa_Film_Festival</v>
          </cell>
          <cell r="B60" t="str">
            <v>International Competition</v>
          </cell>
        </row>
        <row r="61">
          <cell r="A61" t="str">
            <v>DOC_Lisboa</v>
          </cell>
          <cell r="B61" t="str">
            <v>International Competition</v>
          </cell>
        </row>
        <row r="62">
          <cell r="A62" t="str">
            <v>Cinanima</v>
          </cell>
          <cell r="B62" t="str">
            <v>Competição Internacional Longas-Metragens</v>
          </cell>
        </row>
        <row r="63">
          <cell r="A63" t="str">
            <v>London_Film_Festival_BFI</v>
          </cell>
          <cell r="B63" t="str">
            <v>Official Competition, First Feature Competition, Documentary Competition</v>
          </cell>
        </row>
        <row r="64">
          <cell r="A64" t="str">
            <v>Karlovy_Vary_International_Film_Festival</v>
          </cell>
          <cell r="B64" t="str">
            <v>Crystal Globe Competition</v>
          </cell>
        </row>
        <row r="65">
          <cell r="A65" t="str">
            <v>Transilvania_International_Film_Festival</v>
          </cell>
          <cell r="B65" t="str">
            <v>Official Competition</v>
          </cell>
        </row>
        <row r="66">
          <cell r="A66" t="str">
            <v>Moscow_International_Film_Festival</v>
          </cell>
          <cell r="B66" t="str">
            <v>Main Competition, Documentary competition</v>
          </cell>
        </row>
        <row r="67">
          <cell r="A67" t="str">
            <v>Stockholm_Film_Festival</v>
          </cell>
          <cell r="B67" t="str">
            <v>Competition, Documentary Competition</v>
          </cell>
        </row>
        <row r="68">
          <cell r="A68" t="str">
            <v>Festival_del_Film_Locarno</v>
          </cell>
          <cell r="B68" t="str">
            <v>Concorso internazionale, Concorso Cineasti del presente</v>
          </cell>
        </row>
        <row r="69">
          <cell r="A69" t="str">
            <v>Festival_del_Film_Locarno</v>
          </cell>
          <cell r="B69" t="str">
            <v>Moving Ahead, Pardi di domani</v>
          </cell>
        </row>
        <row r="70">
          <cell r="A70" t="str">
            <v>Istanbul_Film_Festival</v>
          </cell>
          <cell r="B70" t="str">
            <v>International Competition</v>
          </cell>
        </row>
        <row r="71">
          <cell r="A71" t="str">
            <v>Kyiv_International_Film_Festival_Molodist</v>
          </cell>
          <cell r="B71" t="str">
            <v>International Competition</v>
          </cell>
        </row>
        <row r="72">
          <cell r="A72" t="str">
            <v>DA_Film_Festival</v>
          </cell>
          <cell r="B72" t="str">
            <v>Talents Competición, Un Impulso Colectivo</v>
          </cell>
        </row>
        <row r="73">
          <cell r="A73" t="str">
            <v>Festival_Internacional_de_Documentales_DocsBarcelona</v>
          </cell>
          <cell r="B73" t="str">
            <v>Panorama, What The Doc!, Latitud</v>
          </cell>
        </row>
        <row r="74">
          <cell r="A74" t="str">
            <v>Festival_lnternacional_de_Cine_Documental_y_Cortometraje_de_Bilbao_ZINEBI</v>
          </cell>
          <cell r="B74" t="str">
            <v>Competencia Internacional ZIFF - Zinebi First Film</v>
          </cell>
        </row>
        <row r="75">
          <cell r="A75" t="str">
            <v>Festival_lnternacional_de_Cine_Documental_y_Cortometraje_de_Bilbao_ZINEBI</v>
          </cell>
          <cell r="B75" t="str">
            <v>Sección Oficial - Concurso Internacional</v>
          </cell>
        </row>
        <row r="76">
          <cell r="A76" t="str">
            <v>Donostia_Zinemaldia_Festival_de_Cine_de_San_Sebastián_International_Film_Festival</v>
          </cell>
          <cell r="B76" t="str">
            <v>Sección oficial a concurso, New Directors</v>
          </cell>
        </row>
        <row r="77">
          <cell r="A77" t="str">
            <v>Donostia_Zinemaldia_Festival_de_Cine_de_San_Sebastián_International_Film_Festival</v>
          </cell>
          <cell r="B77" t="str">
            <v>Zabaltegi.Tabakalera, Horizontes Latinos, Perlak</v>
          </cell>
        </row>
        <row r="78">
          <cell r="A78" t="str">
            <v>Festival_Internacional_de_Cine_de_Gijón</v>
          </cell>
          <cell r="B78" t="str">
            <v>Sección Oficial</v>
          </cell>
        </row>
        <row r="79">
          <cell r="A79" t="str">
            <v>Festival_Internacional_de_Cine_de_Gijón</v>
          </cell>
          <cell r="B79" t="str">
            <v>Rellumes, Enfants Terribles</v>
          </cell>
        </row>
        <row r="80">
          <cell r="A80" t="str">
            <v>Festival_Internacional_de_Documentales_DocumentaMadrid</v>
          </cell>
          <cell r="B80" t="str">
            <v>Competición internacional de largometraje, Competición nacional de largometraje, Competición internacional Fugas</v>
          </cell>
        </row>
        <row r="81">
          <cell r="A81" t="str">
            <v xml:space="preserve">Festival_de_Málaga </v>
          </cell>
          <cell r="B81" t="str">
            <v>Sección Oficial</v>
          </cell>
        </row>
        <row r="82">
          <cell r="A82" t="str">
            <v xml:space="preserve">Festival_de_Málaga </v>
          </cell>
          <cell r="B82" t="str">
            <v>Zonazine, Documentales Sección oficial, Animazine Sección Oficial</v>
          </cell>
        </row>
        <row r="83">
          <cell r="A83" t="str">
            <v>Festival_Internacional_de_Cine_de_Las_Palmas_de_Gran_Canaria</v>
          </cell>
          <cell r="B83" t="str">
            <v>Sección Oficial Largometrajes, Sección Oficial Cortometrajes</v>
          </cell>
        </row>
        <row r="84">
          <cell r="A84" t="str">
            <v>Animayo</v>
          </cell>
          <cell r="B84" t="str">
            <v>Sección Oficial a Concurso</v>
          </cell>
        </row>
        <row r="85">
          <cell r="A85" t="str">
            <v>Festival_Punto_de_Vista</v>
          </cell>
          <cell r="B85" t="str">
            <v>Sección Oficial</v>
          </cell>
        </row>
        <row r="86">
          <cell r="A86" t="str">
            <v>Weird_antes_3D_Wire</v>
          </cell>
          <cell r="B86" t="str">
            <v>Sección oficial largometrajes nacional, sección oficial cortometrajes nacional</v>
          </cell>
        </row>
        <row r="87">
          <cell r="A87" t="str">
            <v>Festival_de_Cine_Europeo_de_Sevilla</v>
          </cell>
          <cell r="B87" t="str">
            <v>Sección Oficial</v>
          </cell>
        </row>
        <row r="88">
          <cell r="A88" t="str">
            <v>Festival_de_Cine_Europeo_de_Sevilla</v>
          </cell>
          <cell r="B88" t="str">
            <v>Las Nuevas Olas, Las Nuevas Olas - No Ficción, Revoluciones permanentes (antes Resistencias), Europa Junior, Cinéfilos del Futuro</v>
          </cell>
        </row>
        <row r="89">
          <cell r="A89" t="str">
            <v>Sitges_Festival_Internacional_de_Cinema_Fantàstic_de_Catalunya</v>
          </cell>
          <cell r="B89" t="str">
            <v>Oficial Fantàstic Competición</v>
          </cell>
        </row>
        <row r="90">
          <cell r="A90" t="str">
            <v>Sitges_Festival_Internacional_de_Cinema_Fantàstic_de_Catalunya</v>
          </cell>
          <cell r="B90" t="str">
            <v>Òrbita, Noves visions, Anima’t</v>
          </cell>
        </row>
        <row r="91">
          <cell r="A91" t="str">
            <v>Cinema_Jove</v>
          </cell>
          <cell r="B91" t="str">
            <v>Sección Oficial</v>
          </cell>
        </row>
        <row r="92">
          <cell r="A92" t="str">
            <v>Semana_Internacional_de_Cine_de_Valladolid_Seminci</v>
          </cell>
          <cell r="B92" t="str">
            <v>Sección Oficial</v>
          </cell>
        </row>
        <row r="93">
          <cell r="A93" t="str">
            <v>Semana_Internacional_de_Cine_de_Valladolid_Seminci</v>
          </cell>
          <cell r="B93" t="str">
            <v>Punto de Encuentro / La Noche del Corto Español, Tiempo de Historia, Seminci Joven, Miniminci</v>
          </cell>
        </row>
        <row r="94">
          <cell r="A94" t="str">
            <v>Premios_Goya_Academia_de_las_Artes_y_las_Ciencias_Cinematográficas_de_España</v>
          </cell>
          <cell r="B94" t="str">
            <v xml:space="preserve"> Sin sección específica (no es preciso en premios u honores)</v>
          </cell>
        </row>
        <row r="95">
          <cell r="A95" t="str">
            <v>Premios_Quirino_de_la_Animación_Iberoamericana</v>
          </cell>
          <cell r="B95" t="str">
            <v xml:space="preserve"> Sin sección específica (no es preciso en premios u honores)</v>
          </cell>
        </row>
        <row r="96">
          <cell r="A96" t="str">
            <v>Premios_Oscar_Academia_de_las_Artes_y_Ciencias_Cinematográficas_de_Hollywood_The_Oscars_Academy_of_Motion_Picture_Arts_and_Sciences</v>
          </cell>
          <cell r="B96" t="str">
            <v xml:space="preserve"> Sin sección específica (no es preciso en premios u honores)</v>
          </cell>
        </row>
        <row r="97">
          <cell r="A97" t="str">
            <v>Premios_Globos_de_Oro_Asociación_de_la_Prensa_Extranjera_de_Hollywood_Golden_Globe_Awards_The_Hollywood_Foreign_Press_Association</v>
          </cell>
          <cell r="B97" t="str">
            <v xml:space="preserve"> Sin sección específica (no es preciso en premios u honores)</v>
          </cell>
        </row>
        <row r="98">
          <cell r="A98" t="str">
            <v>Premios_ANNIE_Premios_de_la_Asociación_Internacional_de_Cine_de_Animación</v>
          </cell>
          <cell r="B98" t="str">
            <v xml:space="preserve"> Sin sección específica (no es preciso en premios u honores)</v>
          </cell>
        </row>
        <row r="99">
          <cell r="A99" t="str">
            <v>Premios_de_Cine_Europeo_EFA_Academia_de_Cine_Europeo_European_Film_Awards_EFA_European_Film_Academy</v>
          </cell>
          <cell r="B99" t="str">
            <v xml:space="preserve"> Sin sección específica (no es preciso en premios u honores)</v>
          </cell>
        </row>
        <row r="100">
          <cell r="A100" t="str">
            <v>European_Animation_Awards_Emile_Awards</v>
          </cell>
          <cell r="B100" t="str">
            <v xml:space="preserve"> Sin sección específica (no es preciso en premios u honores)</v>
          </cell>
        </row>
        <row r="101">
          <cell r="A101" t="str">
            <v>Premios_CÉSAR_Premios_de_Cine_de_la_Academia_Francesa</v>
          </cell>
          <cell r="B101" t="str">
            <v xml:space="preserve"> Sin sección específica (no es preciso en premios u honores)</v>
          </cell>
        </row>
        <row r="102">
          <cell r="A102" t="str">
            <v>Premios_BAFTA_Premios_de_Cine_de_la_Academia_Británica</v>
          </cell>
          <cell r="B102" t="str">
            <v xml:space="preserve"> Sin sección específica (no es preciso en premios u honores)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S610"/>
  <sheetViews>
    <sheetView showGridLines="0" tabSelected="1" zoomScale="60" zoomScaleNormal="60" zoomScaleSheetLayoutView="70" workbookViewId="0">
      <selection activeCell="A6" sqref="A6:H6"/>
    </sheetView>
  </sheetViews>
  <sheetFormatPr baseColWidth="10" defaultColWidth="11.44140625" defaultRowHeight="15"/>
  <cols>
    <col min="1" max="1" width="49.33203125" style="139" customWidth="1" collapsed="1"/>
    <col min="2" max="2" width="36.109375" style="140" customWidth="1"/>
    <col min="3" max="3" width="41" style="108" customWidth="1" collapsed="1"/>
    <col min="4" max="4" width="35.88671875" style="108" customWidth="1" collapsed="1"/>
    <col min="5" max="5" width="67.5546875" style="108" customWidth="1" collapsed="1"/>
    <col min="6" max="6" width="38" style="108" customWidth="1" collapsed="1"/>
    <col min="7" max="7" width="25.6640625" style="108" customWidth="1" collapsed="1"/>
    <col min="8" max="8" width="26.88671875" style="176" customWidth="1" collapsed="1"/>
    <col min="9" max="9" width="15.44140625" style="108" customWidth="1" collapsed="1"/>
    <col min="10" max="10" width="19.109375" style="108" customWidth="1" collapsed="1"/>
    <col min="11" max="11" width="17.88671875" style="108" customWidth="1" collapsed="1"/>
    <col min="12" max="12" width="27" style="108" customWidth="1" collapsed="1"/>
    <col min="13" max="45" width="11.44140625" style="108" customWidth="1" collapsed="1"/>
    <col min="46" max="16384" width="11.44140625" style="108"/>
  </cols>
  <sheetData>
    <row r="1" spans="1:71" ht="7.5" customHeight="1">
      <c r="A1" s="106"/>
      <c r="B1" s="106"/>
      <c r="C1" s="107"/>
      <c r="D1" s="107"/>
      <c r="E1" s="107"/>
      <c r="F1" s="107"/>
      <c r="G1" s="107"/>
      <c r="H1" s="163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</row>
    <row r="2" spans="1:71" ht="239.25" customHeight="1">
      <c r="A2" s="222" t="s">
        <v>399</v>
      </c>
      <c r="B2" s="223"/>
      <c r="C2" s="224"/>
      <c r="D2" s="224"/>
      <c r="E2" s="224"/>
      <c r="F2" s="224"/>
      <c r="G2" s="224"/>
      <c r="H2" s="225"/>
      <c r="I2" s="109"/>
      <c r="J2" s="107"/>
      <c r="K2" s="110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1:71" ht="14.25" customHeight="1">
      <c r="A3" s="233"/>
      <c r="B3" s="234"/>
      <c r="C3" s="234"/>
      <c r="D3" s="234"/>
      <c r="E3" s="234"/>
      <c r="F3" s="234"/>
      <c r="G3" s="234"/>
      <c r="H3" s="235"/>
      <c r="I3" s="109"/>
      <c r="J3" s="107"/>
      <c r="K3" s="110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1:71" ht="58.5" customHeight="1">
      <c r="A4" s="227" t="s">
        <v>400</v>
      </c>
      <c r="B4" s="227"/>
      <c r="C4" s="227"/>
      <c r="D4" s="227"/>
      <c r="E4" s="227"/>
      <c r="F4" s="227"/>
      <c r="G4" s="227"/>
      <c r="H4" s="227"/>
      <c r="I4" s="109"/>
      <c r="J4" s="107"/>
      <c r="K4" s="110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1:71" ht="30" customHeight="1">
      <c r="A5" s="274" t="s">
        <v>298</v>
      </c>
      <c r="B5" s="274"/>
      <c r="C5" s="274"/>
      <c r="D5" s="274"/>
      <c r="E5" s="274"/>
      <c r="F5" s="274"/>
      <c r="G5" s="274"/>
      <c r="H5" s="274"/>
      <c r="I5" s="109"/>
      <c r="J5" s="107"/>
      <c r="K5" s="110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1:71" s="112" customFormat="1" ht="28.5" customHeight="1">
      <c r="A6" s="275"/>
      <c r="B6" s="276"/>
      <c r="C6" s="276"/>
      <c r="D6" s="276"/>
      <c r="E6" s="276"/>
      <c r="F6" s="276"/>
      <c r="G6" s="276"/>
      <c r="H6" s="277"/>
      <c r="I6" s="111"/>
      <c r="K6" s="113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</row>
    <row r="7" spans="1:71" s="112" customFormat="1" ht="28.5" customHeight="1">
      <c r="A7" s="114" t="s">
        <v>296</v>
      </c>
      <c r="B7" s="278" t="s">
        <v>379</v>
      </c>
      <c r="C7" s="279"/>
      <c r="D7" s="279"/>
      <c r="E7" s="279"/>
      <c r="F7" s="279"/>
      <c r="G7" s="279"/>
      <c r="H7" s="280"/>
      <c r="I7" s="111"/>
      <c r="K7" s="113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</row>
    <row r="8" spans="1:71" s="112" customFormat="1" ht="27.75" customHeight="1">
      <c r="A8" s="114" t="s">
        <v>297</v>
      </c>
      <c r="B8" s="281"/>
      <c r="C8" s="282"/>
      <c r="D8" s="150" t="s">
        <v>295</v>
      </c>
      <c r="E8" s="150" t="s">
        <v>406</v>
      </c>
      <c r="F8" s="193" t="s">
        <v>377</v>
      </c>
      <c r="G8" s="283"/>
      <c r="H8" s="194"/>
      <c r="I8" s="111"/>
      <c r="K8" s="113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</row>
    <row r="9" spans="1:71" s="112" customFormat="1" ht="27" customHeight="1">
      <c r="A9" s="114" t="s">
        <v>394</v>
      </c>
      <c r="B9" s="219"/>
      <c r="C9" s="284"/>
      <c r="D9" s="151"/>
      <c r="E9" s="179"/>
      <c r="F9" s="178"/>
      <c r="G9" s="179"/>
      <c r="H9" s="180"/>
      <c r="I9" s="111"/>
      <c r="K9" s="113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</row>
    <row r="10" spans="1:71" s="112" customFormat="1" ht="6" customHeight="1">
      <c r="A10" s="228"/>
      <c r="B10" s="228"/>
      <c r="C10" s="228"/>
      <c r="D10" s="228"/>
      <c r="E10" s="228"/>
      <c r="F10" s="228"/>
      <c r="G10" s="228"/>
      <c r="H10" s="228"/>
      <c r="I10" s="111"/>
      <c r="K10" s="113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</row>
    <row r="11" spans="1:71" s="112" customFormat="1" ht="26.25" customHeight="1">
      <c r="A11" s="227" t="s">
        <v>401</v>
      </c>
      <c r="B11" s="227"/>
      <c r="C11" s="227"/>
      <c r="D11" s="227"/>
      <c r="E11" s="227"/>
      <c r="F11" s="227"/>
      <c r="G11" s="227"/>
      <c r="H11" s="227"/>
      <c r="I11" s="111"/>
      <c r="K11" s="113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</row>
    <row r="12" spans="1:71" s="112" customFormat="1" ht="6.75" customHeight="1">
      <c r="A12" s="228"/>
      <c r="B12" s="228"/>
      <c r="C12" s="228"/>
      <c r="D12" s="228"/>
      <c r="E12" s="228"/>
      <c r="F12" s="228"/>
      <c r="G12" s="228"/>
      <c r="H12" s="228"/>
      <c r="I12" s="111"/>
      <c r="K12" s="113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</row>
    <row r="13" spans="1:71" s="117" customFormat="1" ht="29.25" customHeight="1">
      <c r="A13" s="201" t="s">
        <v>380</v>
      </c>
      <c r="B13" s="202"/>
      <c r="C13" s="202"/>
      <c r="D13" s="202"/>
      <c r="E13" s="202"/>
      <c r="F13" s="229"/>
      <c r="G13" s="115" t="s">
        <v>294</v>
      </c>
      <c r="H13" s="164" t="s">
        <v>0</v>
      </c>
      <c r="I13" s="109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</row>
    <row r="14" spans="1:71" ht="29.25" customHeight="1">
      <c r="A14" s="226"/>
      <c r="B14" s="226"/>
      <c r="C14" s="226"/>
      <c r="D14" s="226"/>
      <c r="E14" s="226"/>
      <c r="F14" s="226"/>
      <c r="G14" s="177"/>
      <c r="H14" s="165">
        <f>IF(A14="Entre el 1% y el 10%",2,0)+IF(A14="Hasta el 20%",5,0)+IF(A14="Hasta el 30%",7,0)+IF(A14="Hasta el 40%",10,0)+IF(A14="Hasta el 50%",12,0)+IF(A14="Hasta el 60%",14,0)+IF(A14="Hasta el 70%",16,0)+IF(A14="Hasta el 80%",17,0)</f>
        <v>0</v>
      </c>
      <c r="I14" s="109"/>
      <c r="J14" s="107"/>
      <c r="K14" s="110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</row>
    <row r="15" spans="1:71" ht="29.25" customHeight="1">
      <c r="A15" s="230" t="s">
        <v>373</v>
      </c>
      <c r="B15" s="231"/>
      <c r="C15" s="231"/>
      <c r="D15" s="231"/>
      <c r="E15" s="231"/>
      <c r="F15" s="231"/>
      <c r="G15" s="232"/>
      <c r="H15" s="166">
        <f>H14</f>
        <v>0</v>
      </c>
      <c r="I15" s="109"/>
      <c r="J15" s="107"/>
      <c r="K15" s="110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</row>
    <row r="16" spans="1:71" ht="29.25" customHeight="1">
      <c r="A16" s="286" t="s">
        <v>382</v>
      </c>
      <c r="B16" s="287"/>
      <c r="C16" s="287"/>
      <c r="D16" s="287"/>
      <c r="E16" s="287"/>
      <c r="F16" s="287"/>
      <c r="G16" s="121"/>
      <c r="H16" s="197"/>
      <c r="I16" s="109"/>
      <c r="J16" s="107"/>
      <c r="K16" s="110"/>
      <c r="L16" s="107"/>
      <c r="M16" s="107"/>
      <c r="N16" s="107"/>
      <c r="O16" s="107"/>
      <c r="P16" s="107"/>
      <c r="Q16" s="107"/>
      <c r="R16" s="107"/>
      <c r="S16" s="107"/>
      <c r="T16" s="107"/>
      <c r="W16" s="107"/>
      <c r="X16" s="107"/>
      <c r="Y16" s="107"/>
      <c r="Z16" s="107"/>
      <c r="AA16" s="107"/>
      <c r="AB16" s="107"/>
      <c r="AC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</row>
    <row r="17" spans="1:71" ht="29.25" customHeight="1">
      <c r="A17" s="201" t="s">
        <v>383</v>
      </c>
      <c r="B17" s="202"/>
      <c r="C17" s="202"/>
      <c r="D17" s="202"/>
      <c r="E17" s="202"/>
      <c r="F17" s="202"/>
      <c r="G17" s="122"/>
      <c r="H17" s="198"/>
      <c r="I17" s="109"/>
      <c r="J17" s="107"/>
      <c r="K17" s="110"/>
      <c r="L17" s="107"/>
      <c r="M17" s="107"/>
      <c r="N17" s="107"/>
      <c r="O17" s="107"/>
      <c r="P17" s="107"/>
      <c r="Q17" s="107"/>
      <c r="R17" s="107"/>
      <c r="S17" s="107"/>
      <c r="T17" s="107"/>
      <c r="W17" s="107"/>
      <c r="X17" s="107"/>
      <c r="Y17" s="107"/>
      <c r="Z17" s="107"/>
      <c r="AA17" s="107"/>
      <c r="AB17" s="107"/>
      <c r="AC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</row>
    <row r="18" spans="1:71" s="127" customFormat="1" ht="29.25" customHeight="1">
      <c r="A18" s="193" t="s">
        <v>342</v>
      </c>
      <c r="B18" s="194"/>
      <c r="C18" s="124" t="s">
        <v>165</v>
      </c>
      <c r="D18" s="124" t="s">
        <v>161</v>
      </c>
      <c r="E18" s="124" t="s">
        <v>162</v>
      </c>
      <c r="F18" s="125" t="s">
        <v>163</v>
      </c>
      <c r="G18" s="122"/>
      <c r="H18" s="164" t="s">
        <v>0</v>
      </c>
      <c r="I18" s="110"/>
      <c r="J18" s="126"/>
      <c r="K18" s="110"/>
      <c r="L18" s="126"/>
      <c r="M18" s="126"/>
      <c r="N18" s="126"/>
      <c r="O18" s="126"/>
      <c r="P18" s="126"/>
      <c r="Q18" s="126"/>
      <c r="R18" s="126"/>
      <c r="S18" s="126"/>
      <c r="T18" s="126"/>
      <c r="W18" s="126"/>
      <c r="X18" s="126"/>
      <c r="Y18" s="126"/>
      <c r="Z18" s="126"/>
      <c r="AA18" s="126"/>
      <c r="AB18" s="126"/>
      <c r="AC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</row>
    <row r="19" spans="1:71" ht="29.25" customHeight="1">
      <c r="A19" s="272"/>
      <c r="B19" s="273"/>
      <c r="C19" s="152"/>
      <c r="D19" s="128"/>
      <c r="E19" s="129"/>
      <c r="F19" s="129"/>
      <c r="G19" s="122"/>
      <c r="H19" s="165" t="str">
        <f t="array" ref="H19">IFERROR(INDEX('E.1.Premios y festivales'!$A$5:$D$103,MATCH(C19&amp;D19,FestivalesFormula&amp;SeccionesFormula,0),IF('AUTOBAREMO LINEA 3'!F19="Participación",3,4)),"0")</f>
        <v>0</v>
      </c>
      <c r="I19" s="109"/>
      <c r="J19" s="107"/>
      <c r="K19" s="110"/>
      <c r="L19" s="107"/>
      <c r="M19" s="107"/>
      <c r="N19" s="107"/>
      <c r="O19" s="107"/>
      <c r="P19" s="107"/>
      <c r="Q19" s="107"/>
      <c r="R19" s="107"/>
      <c r="S19" s="107"/>
      <c r="T19" s="107"/>
      <c r="W19" s="107"/>
      <c r="X19" s="107"/>
      <c r="Y19" s="107"/>
      <c r="Z19" s="107"/>
      <c r="AA19" s="107"/>
      <c r="AB19" s="107"/>
      <c r="AC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</row>
    <row r="20" spans="1:71" ht="29.25" customHeight="1">
      <c r="A20" s="272"/>
      <c r="B20" s="273"/>
      <c r="C20" s="152"/>
      <c r="D20" s="128"/>
      <c r="E20" s="129"/>
      <c r="F20" s="129"/>
      <c r="G20" s="122"/>
      <c r="H20" s="165" t="str">
        <f t="array" ref="H20">IFERROR(INDEX('E.1.Premios y festivales'!$A$5:$D$103,MATCH(C20&amp;D20,FestivalesFormula&amp;SeccionesFormula,0),IF('AUTOBAREMO LINEA 3'!F20="Participación",3,4)),"0")</f>
        <v>0</v>
      </c>
      <c r="I20" s="109"/>
      <c r="J20" s="107"/>
      <c r="K20" s="110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</row>
    <row r="21" spans="1:71" ht="29.25" customHeight="1">
      <c r="A21" s="272"/>
      <c r="B21" s="273"/>
      <c r="C21" s="152"/>
      <c r="D21" s="128"/>
      <c r="E21" s="129"/>
      <c r="F21" s="129"/>
      <c r="G21" s="122"/>
      <c r="H21" s="165" t="str">
        <f t="array" ref="H21">IFERROR(INDEX('E.1.Premios y festivales'!$A$5:$D$103,MATCH(C21&amp;D21,FestivalesFormula&amp;SeccionesFormula,0),IF('AUTOBAREMO LINEA 3'!F21="Participación",3,4)),"0")</f>
        <v>0</v>
      </c>
      <c r="I21" s="109"/>
      <c r="J21" s="107"/>
      <c r="K21" s="110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</row>
    <row r="22" spans="1:71" ht="29.25" customHeight="1">
      <c r="A22" s="272"/>
      <c r="B22" s="273"/>
      <c r="C22" s="152"/>
      <c r="D22" s="128"/>
      <c r="E22" s="129"/>
      <c r="F22" s="129"/>
      <c r="G22" s="122"/>
      <c r="H22" s="165" t="str">
        <f t="array" ref="H22">IFERROR(INDEX('E.1.Premios y festivales'!$A$5:$D$103,MATCH(C22&amp;D22,FestivalesFormula&amp;SeccionesFormula,0),IF('AUTOBAREMO LINEA 3'!F22="Participación",3,4)),"0")</f>
        <v>0</v>
      </c>
      <c r="I22" s="109"/>
      <c r="J22" s="107"/>
      <c r="K22" s="110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</row>
    <row r="23" spans="1:71" s="132" customFormat="1" ht="29.25" customHeight="1">
      <c r="A23" s="253" t="s">
        <v>160</v>
      </c>
      <c r="B23" s="255"/>
      <c r="C23" s="253" t="s">
        <v>202</v>
      </c>
      <c r="D23" s="255"/>
      <c r="E23" s="123" t="s">
        <v>166</v>
      </c>
      <c r="F23" s="130" t="s">
        <v>164</v>
      </c>
      <c r="G23" s="122"/>
      <c r="H23" s="167" t="s">
        <v>0</v>
      </c>
      <c r="I23" s="113"/>
      <c r="K23" s="113"/>
      <c r="U23" s="107"/>
      <c r="V23" s="107"/>
    </row>
    <row r="24" spans="1:71" s="112" customFormat="1" ht="29.25" customHeight="1">
      <c r="A24" s="285"/>
      <c r="B24" s="273"/>
      <c r="C24" s="226"/>
      <c r="D24" s="226"/>
      <c r="E24" s="133"/>
      <c r="F24" s="134"/>
      <c r="G24" s="122"/>
      <c r="H24" s="165" t="str">
        <f t="array" ref="H24">IFERROR(INDEX('E.1.Premios y festivales'!$A$107:$C$116,MATCH('AUTOBAREMO LINEA 3'!C24:D24,'E.1.Premios y festivales'!$A$107:$A$116,0),IF('AUTOBAREMO LINEA 3'!F24:G24="Sólo nominado",2,3)),"0")</f>
        <v>0</v>
      </c>
      <c r="I24" s="111"/>
      <c r="K24" s="113"/>
      <c r="U24" s="107"/>
      <c r="V24" s="107"/>
    </row>
    <row r="25" spans="1:71" s="112" customFormat="1" ht="29.25" customHeight="1">
      <c r="A25" s="285"/>
      <c r="B25" s="273"/>
      <c r="C25" s="226"/>
      <c r="D25" s="226"/>
      <c r="E25" s="133"/>
      <c r="F25" s="134"/>
      <c r="G25" s="122"/>
      <c r="H25" s="165" t="str">
        <f t="array" ref="H25">IFERROR(INDEX('E.1.Premios y festivales'!$A$107:$C$116,MATCH('AUTOBAREMO LINEA 3'!C25:D25,'E.1.Premios y festivales'!$A$107:$A$116,0),IF('AUTOBAREMO LINEA 3'!F25:G25="Sólo nominado",2,3)),"0")</f>
        <v>0</v>
      </c>
      <c r="I25" s="111"/>
      <c r="K25" s="113"/>
      <c r="U25" s="126"/>
      <c r="V25" s="126"/>
    </row>
    <row r="26" spans="1:71" s="112" customFormat="1" ht="29.25" customHeight="1">
      <c r="A26" s="285"/>
      <c r="B26" s="273"/>
      <c r="C26" s="226"/>
      <c r="D26" s="226"/>
      <c r="E26" s="133"/>
      <c r="F26" s="134"/>
      <c r="G26" s="135"/>
      <c r="H26" s="165" t="str">
        <f t="array" ref="H26">IFERROR(INDEX('E.1.Premios y festivales'!$A$107:$C$116,MATCH('AUTOBAREMO LINEA 3'!C26:D26,'E.1.Premios y festivales'!$A$107:$A$116,0),IF('AUTOBAREMO LINEA 3'!F26:G26="Sólo nominado",2,3)),"0")</f>
        <v>0</v>
      </c>
      <c r="I26" s="111"/>
      <c r="K26" s="113"/>
      <c r="U26" s="107"/>
      <c r="V26" s="107"/>
    </row>
    <row r="27" spans="1:71" ht="29.25" customHeight="1">
      <c r="A27" s="189" t="s">
        <v>390</v>
      </c>
      <c r="B27" s="190"/>
      <c r="C27" s="190"/>
      <c r="D27" s="190"/>
      <c r="E27" s="190"/>
      <c r="F27" s="190"/>
      <c r="G27" s="191"/>
      <c r="H27" s="166">
        <f>IF(H19+H20+H21+H22+H24+H25+H26&gt;5,5,H19+H20+H21+H22+H24+H25+H26)</f>
        <v>0</v>
      </c>
      <c r="I27" s="136"/>
      <c r="J27" s="136"/>
      <c r="K27" s="136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</row>
    <row r="28" spans="1:71" ht="30" customHeight="1">
      <c r="A28" s="217" t="s">
        <v>384</v>
      </c>
      <c r="B28" s="217"/>
      <c r="C28" s="217"/>
      <c r="D28" s="217"/>
      <c r="E28" s="217"/>
      <c r="F28" s="217"/>
      <c r="G28" s="122"/>
      <c r="H28" s="167" t="s">
        <v>0</v>
      </c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</row>
    <row r="29" spans="1:71" ht="30" customHeight="1">
      <c r="A29" s="219" t="s">
        <v>1</v>
      </c>
      <c r="B29" s="220"/>
      <c r="C29" s="220"/>
      <c r="D29" s="220"/>
      <c r="E29" s="220"/>
      <c r="F29" s="221"/>
      <c r="G29" s="135"/>
      <c r="H29" s="168">
        <f>VLOOKUP(A29,'E.2. Estrenos'!A2:B7,2,0)</f>
        <v>0</v>
      </c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</row>
    <row r="30" spans="1:71" ht="30" customHeight="1">
      <c r="A30" s="189" t="s">
        <v>391</v>
      </c>
      <c r="B30" s="190"/>
      <c r="C30" s="190"/>
      <c r="D30" s="190"/>
      <c r="E30" s="190"/>
      <c r="F30" s="190"/>
      <c r="G30" s="191"/>
      <c r="H30" s="169">
        <f>H29</f>
        <v>0</v>
      </c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</row>
    <row r="31" spans="1:71" ht="29.25" customHeight="1">
      <c r="A31" s="192" t="s">
        <v>385</v>
      </c>
      <c r="B31" s="192"/>
      <c r="C31" s="192"/>
      <c r="D31" s="192"/>
      <c r="E31" s="192"/>
      <c r="F31" s="192"/>
      <c r="G31" s="149">
        <f>SUM(H33:H41)</f>
        <v>0</v>
      </c>
      <c r="H31" s="170"/>
      <c r="I31" s="148"/>
      <c r="J31" s="136"/>
      <c r="K31" s="136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</row>
    <row r="32" spans="1:71" ht="29.25" customHeight="1">
      <c r="A32" s="143" t="s">
        <v>305</v>
      </c>
      <c r="B32" s="193" t="s">
        <v>333</v>
      </c>
      <c r="C32" s="194"/>
      <c r="D32" s="193" t="s">
        <v>334</v>
      </c>
      <c r="E32" s="194"/>
      <c r="F32" s="143" t="s">
        <v>337</v>
      </c>
      <c r="G32" s="144" t="s">
        <v>328</v>
      </c>
      <c r="H32" s="170" t="s">
        <v>0</v>
      </c>
      <c r="I32" s="136"/>
      <c r="J32" s="136"/>
      <c r="K32" s="136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</row>
    <row r="33" spans="1:71" ht="29.25" customHeight="1">
      <c r="A33" s="208" t="s">
        <v>407</v>
      </c>
      <c r="B33" s="211" t="s">
        <v>24</v>
      </c>
      <c r="C33" s="211"/>
      <c r="D33" s="212"/>
      <c r="E33" s="213"/>
      <c r="F33" s="156"/>
      <c r="G33" s="141">
        <f>IF(F33="Participación con premio",2,0)+IF(F33="Participación sin premio",1,0)+IF(F33="Seleccione opción del desplegable"," -",0)</f>
        <v>0</v>
      </c>
      <c r="H33" s="214">
        <f>IF( SUM(G33:G35)&gt;=3,3,SUM(G33:G35))</f>
        <v>0</v>
      </c>
      <c r="I33" s="136"/>
      <c r="J33" s="136"/>
      <c r="K33" s="136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</row>
    <row r="34" spans="1:71" ht="29.25" customHeight="1">
      <c r="A34" s="209"/>
      <c r="B34" s="211" t="s">
        <v>24</v>
      </c>
      <c r="C34" s="211"/>
      <c r="D34" s="212"/>
      <c r="E34" s="213"/>
      <c r="F34" s="156"/>
      <c r="G34" s="141">
        <f t="shared" ref="G34:G41" si="0">IF(F34="Participación con premio",2,0)+IF(F34="Participación sin premio",1,0)+IF(F34="Seleccione opción del desplegable"," -",0)</f>
        <v>0</v>
      </c>
      <c r="H34" s="215"/>
      <c r="I34" s="136"/>
      <c r="J34" s="136"/>
      <c r="K34" s="136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</row>
    <row r="35" spans="1:71" ht="29.25" customHeight="1">
      <c r="A35" s="210"/>
      <c r="B35" s="211" t="s">
        <v>24</v>
      </c>
      <c r="C35" s="211"/>
      <c r="D35" s="212"/>
      <c r="E35" s="213"/>
      <c r="F35" s="156"/>
      <c r="G35" s="141">
        <f t="shared" si="0"/>
        <v>0</v>
      </c>
      <c r="H35" s="216"/>
      <c r="I35" s="136"/>
      <c r="J35" s="136"/>
      <c r="K35" s="136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</row>
    <row r="36" spans="1:71" ht="29.25" customHeight="1">
      <c r="A36" s="208" t="s">
        <v>332</v>
      </c>
      <c r="B36" s="211" t="s">
        <v>24</v>
      </c>
      <c r="C36" s="211"/>
      <c r="D36" s="212"/>
      <c r="E36" s="213"/>
      <c r="F36" s="156"/>
      <c r="G36" s="141">
        <f t="shared" si="0"/>
        <v>0</v>
      </c>
      <c r="H36" s="214">
        <f>IF( SUM(G36:G38)&gt;=3,3,SUM(G36:G38))</f>
        <v>0</v>
      </c>
      <c r="I36" s="136"/>
      <c r="J36" s="136"/>
      <c r="K36" s="136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</row>
    <row r="37" spans="1:71" ht="29.25" customHeight="1">
      <c r="A37" s="209"/>
      <c r="B37" s="211" t="s">
        <v>24</v>
      </c>
      <c r="C37" s="211"/>
      <c r="D37" s="212"/>
      <c r="E37" s="213"/>
      <c r="F37" s="156"/>
      <c r="G37" s="141">
        <f t="shared" si="0"/>
        <v>0</v>
      </c>
      <c r="H37" s="215"/>
      <c r="I37" s="136"/>
      <c r="J37" s="136"/>
      <c r="K37" s="136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</row>
    <row r="38" spans="1:71" ht="29.25" customHeight="1">
      <c r="A38" s="210"/>
      <c r="B38" s="211" t="s">
        <v>24</v>
      </c>
      <c r="C38" s="211"/>
      <c r="D38" s="212"/>
      <c r="E38" s="213"/>
      <c r="F38" s="156"/>
      <c r="G38" s="141">
        <f t="shared" si="0"/>
        <v>0</v>
      </c>
      <c r="H38" s="216"/>
      <c r="I38" s="136"/>
      <c r="J38" s="136"/>
      <c r="K38" s="136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</row>
    <row r="39" spans="1:71" ht="29.25" customHeight="1">
      <c r="A39" s="208" t="s">
        <v>324</v>
      </c>
      <c r="B39" s="211" t="s">
        <v>24</v>
      </c>
      <c r="C39" s="211"/>
      <c r="D39" s="212"/>
      <c r="E39" s="213"/>
      <c r="F39" s="156"/>
      <c r="G39" s="141">
        <f t="shared" si="0"/>
        <v>0</v>
      </c>
      <c r="H39" s="214">
        <f>IF( SUM(G39:G41)&gt;=3,3,SUM(G39:G41))</f>
        <v>0</v>
      </c>
      <c r="I39" s="136"/>
      <c r="J39" s="136"/>
      <c r="K39" s="136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</row>
    <row r="40" spans="1:71" ht="29.25" customHeight="1">
      <c r="A40" s="209"/>
      <c r="B40" s="211" t="s">
        <v>24</v>
      </c>
      <c r="C40" s="211"/>
      <c r="D40" s="212"/>
      <c r="E40" s="213"/>
      <c r="F40" s="156"/>
      <c r="G40" s="141">
        <f t="shared" si="0"/>
        <v>0</v>
      </c>
      <c r="H40" s="215"/>
      <c r="I40" s="136"/>
      <c r="J40" s="136"/>
      <c r="K40" s="13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</row>
    <row r="41" spans="1:71" ht="29.25" customHeight="1">
      <c r="A41" s="209"/>
      <c r="B41" s="211" t="s">
        <v>24</v>
      </c>
      <c r="C41" s="211"/>
      <c r="D41" s="212"/>
      <c r="E41" s="213"/>
      <c r="F41" s="156"/>
      <c r="G41" s="141">
        <f t="shared" si="0"/>
        <v>0</v>
      </c>
      <c r="H41" s="215"/>
      <c r="I41" s="136"/>
      <c r="J41" s="136"/>
      <c r="K41" s="13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</row>
    <row r="42" spans="1:71" ht="29.25" customHeight="1">
      <c r="A42" s="189" t="s">
        <v>389</v>
      </c>
      <c r="B42" s="190"/>
      <c r="C42" s="190"/>
      <c r="D42" s="190"/>
      <c r="E42" s="190"/>
      <c r="F42" s="190"/>
      <c r="G42" s="191"/>
      <c r="H42" s="171">
        <f>SUM(H33:H41)</f>
        <v>0</v>
      </c>
      <c r="I42" s="136"/>
      <c r="J42" s="136"/>
      <c r="K42" s="136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</row>
    <row r="43" spans="1:71" ht="29.25" customHeight="1">
      <c r="A43" s="217" t="s">
        <v>381</v>
      </c>
      <c r="B43" s="217"/>
      <c r="C43" s="217"/>
      <c r="D43" s="217"/>
      <c r="E43" s="217"/>
      <c r="F43" s="217"/>
      <c r="G43" s="218"/>
      <c r="H43" s="167" t="s">
        <v>0</v>
      </c>
      <c r="I43" s="136"/>
      <c r="J43" s="136"/>
      <c r="K43" s="136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</row>
    <row r="44" spans="1:71" ht="29.25" customHeight="1">
      <c r="A44" s="188" t="s">
        <v>331</v>
      </c>
      <c r="B44" s="188"/>
      <c r="C44" s="188"/>
      <c r="D44" s="156"/>
      <c r="E44" s="184" t="s">
        <v>329</v>
      </c>
      <c r="F44" s="185">
        <f>IFERROR(D45/D44,0)</f>
        <v>0</v>
      </c>
      <c r="G44" s="218"/>
      <c r="H44" s="186">
        <f>IF(F44=0%,0,IF(AND(F44&gt;=1%,F44&lt;=50%),4,8))</f>
        <v>0</v>
      </c>
      <c r="I44" s="136"/>
      <c r="J44" s="136"/>
      <c r="K44" s="136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</row>
    <row r="45" spans="1:71" ht="29.25" customHeight="1">
      <c r="A45" s="188" t="s">
        <v>330</v>
      </c>
      <c r="B45" s="188"/>
      <c r="C45" s="188"/>
      <c r="D45" s="156"/>
      <c r="E45" s="184"/>
      <c r="F45" s="185"/>
      <c r="G45" s="218"/>
      <c r="H45" s="187"/>
      <c r="I45" s="136"/>
      <c r="J45" s="136"/>
      <c r="K45" s="136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</row>
    <row r="46" spans="1:71" ht="29.25" customHeight="1">
      <c r="A46" s="189" t="s">
        <v>367</v>
      </c>
      <c r="B46" s="190"/>
      <c r="C46" s="190"/>
      <c r="D46" s="190"/>
      <c r="E46" s="190"/>
      <c r="F46" s="190"/>
      <c r="G46" s="191"/>
      <c r="H46" s="171">
        <f>H44</f>
        <v>0</v>
      </c>
      <c r="I46" s="136"/>
      <c r="J46" s="136"/>
      <c r="K46" s="136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</row>
    <row r="47" spans="1:71" ht="29.25" customHeight="1">
      <c r="A47" s="217" t="s">
        <v>368</v>
      </c>
      <c r="B47" s="217"/>
      <c r="C47" s="217"/>
      <c r="D47" s="217"/>
      <c r="E47" s="217"/>
      <c r="F47" s="217"/>
      <c r="G47" s="203"/>
      <c r="H47" s="197"/>
      <c r="I47" s="109"/>
      <c r="J47" s="107"/>
      <c r="K47" s="110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</row>
    <row r="48" spans="1:71" ht="29.25" customHeight="1">
      <c r="A48" s="201" t="s">
        <v>307</v>
      </c>
      <c r="B48" s="202"/>
      <c r="C48" s="202"/>
      <c r="D48" s="202"/>
      <c r="E48" s="202"/>
      <c r="F48" s="229"/>
      <c r="G48" s="205"/>
      <c r="H48" s="198"/>
      <c r="I48" s="109"/>
      <c r="J48" s="107"/>
      <c r="K48" s="110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</row>
    <row r="49" spans="1:71" ht="29.25" customHeight="1">
      <c r="A49" s="253" t="s">
        <v>305</v>
      </c>
      <c r="B49" s="254"/>
      <c r="C49" s="137" t="s">
        <v>326</v>
      </c>
      <c r="D49" s="253" t="s">
        <v>306</v>
      </c>
      <c r="E49" s="254"/>
      <c r="F49" s="255"/>
      <c r="G49" s="116" t="s">
        <v>328</v>
      </c>
      <c r="H49" s="164" t="s">
        <v>0</v>
      </c>
      <c r="I49" s="109"/>
      <c r="J49" s="107"/>
      <c r="K49" s="110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</row>
    <row r="50" spans="1:71" s="127" customFormat="1" ht="29.25" customHeight="1">
      <c r="A50" s="195" t="s">
        <v>407</v>
      </c>
      <c r="B50" s="196"/>
      <c r="C50" s="156" t="s">
        <v>1</v>
      </c>
      <c r="D50" s="200"/>
      <c r="E50" s="200"/>
      <c r="F50" s="200"/>
      <c r="G50" s="119" t="str">
        <f>IF(ISBLANK(D50),"0","1")</f>
        <v>0</v>
      </c>
      <c r="H50" s="165" t="str">
        <f t="shared" ref="H50:H52" si="1">IF(C50="SI",G50*50%,G50)</f>
        <v>0</v>
      </c>
      <c r="I50" s="126"/>
      <c r="J50" s="126"/>
      <c r="K50" s="126"/>
      <c r="L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</row>
    <row r="51" spans="1:71" s="127" customFormat="1" ht="29.25" customHeight="1">
      <c r="A51" s="195" t="s">
        <v>332</v>
      </c>
      <c r="B51" s="196"/>
      <c r="C51" s="156" t="s">
        <v>1</v>
      </c>
      <c r="D51" s="200"/>
      <c r="E51" s="200"/>
      <c r="F51" s="200"/>
      <c r="G51" s="119" t="str">
        <f>IF(ISBLANK(D51),"0","1")</f>
        <v>0</v>
      </c>
      <c r="H51" s="165" t="str">
        <f t="shared" si="1"/>
        <v>0</v>
      </c>
      <c r="I51" s="126"/>
      <c r="J51" s="126"/>
      <c r="K51" s="126"/>
      <c r="L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</row>
    <row r="52" spans="1:71" s="127" customFormat="1" ht="29.25" customHeight="1">
      <c r="A52" s="195" t="s">
        <v>324</v>
      </c>
      <c r="B52" s="196"/>
      <c r="C52" s="156" t="s">
        <v>1</v>
      </c>
      <c r="D52" s="200"/>
      <c r="E52" s="200"/>
      <c r="F52" s="200"/>
      <c r="G52" s="119" t="str">
        <f>IF(ISBLANK(D52),"0","2")</f>
        <v>0</v>
      </c>
      <c r="H52" s="165" t="str">
        <f t="shared" si="1"/>
        <v>0</v>
      </c>
      <c r="I52" s="126"/>
      <c r="J52" s="126"/>
      <c r="K52" s="126"/>
      <c r="L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</row>
    <row r="53" spans="1:71" s="127" customFormat="1" ht="29.25" customHeight="1">
      <c r="A53" s="189" t="s">
        <v>369</v>
      </c>
      <c r="B53" s="190"/>
      <c r="C53" s="190"/>
      <c r="D53" s="190"/>
      <c r="E53" s="190"/>
      <c r="F53" s="190"/>
      <c r="G53" s="191"/>
      <c r="H53" s="166">
        <f>H50+H51+H52</f>
        <v>0</v>
      </c>
      <c r="I53" s="126"/>
      <c r="J53" s="126"/>
      <c r="K53" s="126"/>
      <c r="L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</row>
    <row r="54" spans="1:71" ht="29.25" customHeight="1">
      <c r="A54" s="217" t="s">
        <v>355</v>
      </c>
      <c r="B54" s="217"/>
      <c r="C54" s="217"/>
      <c r="D54" s="217"/>
      <c r="E54" s="217"/>
      <c r="F54" s="217"/>
      <c r="G54" s="203"/>
      <c r="H54" s="197"/>
      <c r="I54" s="107"/>
      <c r="J54" s="107"/>
      <c r="K54" s="107"/>
      <c r="L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</row>
    <row r="55" spans="1:71" ht="29.25" customHeight="1">
      <c r="A55" s="250" t="s">
        <v>341</v>
      </c>
      <c r="B55" s="251"/>
      <c r="C55" s="252"/>
      <c r="D55" s="157" t="s">
        <v>1</v>
      </c>
      <c r="E55" s="203" t="s">
        <v>308</v>
      </c>
      <c r="F55" s="206">
        <f>IFERROR(D57/(D56+D57),0)</f>
        <v>0</v>
      </c>
      <c r="G55" s="204"/>
      <c r="H55" s="199"/>
      <c r="I55" s="107"/>
      <c r="J55" s="107"/>
      <c r="K55" s="107"/>
      <c r="L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</row>
    <row r="56" spans="1:71" ht="29.25" customHeight="1">
      <c r="A56" s="247" t="s">
        <v>340</v>
      </c>
      <c r="B56" s="248"/>
      <c r="C56" s="249"/>
      <c r="D56" s="157"/>
      <c r="E56" s="204"/>
      <c r="F56" s="207"/>
      <c r="G56" s="204"/>
      <c r="H56" s="199"/>
      <c r="I56" s="107"/>
      <c r="J56" s="107"/>
      <c r="K56" s="107"/>
      <c r="L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</row>
    <row r="57" spans="1:71" ht="29.25" customHeight="1">
      <c r="A57" s="247" t="s">
        <v>339</v>
      </c>
      <c r="B57" s="248"/>
      <c r="C57" s="249"/>
      <c r="D57" s="138">
        <f>COUNTIF(B59:B75,"SI")/2+COUNTIF(B59:B75,"NO")</f>
        <v>0</v>
      </c>
      <c r="E57" s="204"/>
      <c r="F57" s="207"/>
      <c r="G57" s="204"/>
      <c r="H57" s="198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</row>
    <row r="58" spans="1:71" s="127" customFormat="1" ht="29.25" customHeight="1">
      <c r="A58" s="131" t="s">
        <v>402</v>
      </c>
      <c r="B58" s="137" t="s">
        <v>326</v>
      </c>
      <c r="C58" s="184" t="s">
        <v>306</v>
      </c>
      <c r="D58" s="184"/>
      <c r="E58" s="184"/>
      <c r="F58" s="184"/>
      <c r="G58" s="204"/>
      <c r="H58" s="164" t="s">
        <v>0</v>
      </c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</row>
    <row r="59" spans="1:71" ht="29.25" customHeight="1">
      <c r="A59" s="158" t="s">
        <v>1</v>
      </c>
      <c r="B59" s="159" t="s">
        <v>1</v>
      </c>
      <c r="C59" s="243"/>
      <c r="D59" s="243"/>
      <c r="E59" s="243"/>
      <c r="F59" s="243"/>
      <c r="G59" s="204"/>
      <c r="H59" s="242" t="str">
        <f>IFERROR(IF(D55="si",IF(AND(F55&gt;20%, F55&lt;=40%),1,0)+IF(AND(F55&gt;40%, F55&lt;=60%),2,0)+IF(F55&gt;60%, 4,0),"0"),0)</f>
        <v>0</v>
      </c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</row>
    <row r="60" spans="1:71" ht="29.25" customHeight="1">
      <c r="A60" s="158" t="s">
        <v>1</v>
      </c>
      <c r="B60" s="159" t="s">
        <v>1</v>
      </c>
      <c r="C60" s="243"/>
      <c r="D60" s="243"/>
      <c r="E60" s="243"/>
      <c r="F60" s="243"/>
      <c r="G60" s="204"/>
      <c r="H60" s="186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</row>
    <row r="61" spans="1:71" ht="29.25" customHeight="1">
      <c r="A61" s="158" t="s">
        <v>1</v>
      </c>
      <c r="B61" s="159" t="s">
        <v>1</v>
      </c>
      <c r="C61" s="243"/>
      <c r="D61" s="243"/>
      <c r="E61" s="243"/>
      <c r="F61" s="243"/>
      <c r="G61" s="204"/>
      <c r="H61" s="186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</row>
    <row r="62" spans="1:71" ht="29.25" customHeight="1">
      <c r="A62" s="158" t="s">
        <v>1</v>
      </c>
      <c r="B62" s="159" t="s">
        <v>1</v>
      </c>
      <c r="C62" s="243"/>
      <c r="D62" s="243"/>
      <c r="E62" s="243"/>
      <c r="F62" s="243"/>
      <c r="G62" s="204"/>
      <c r="H62" s="186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</row>
    <row r="63" spans="1:71" ht="29.25" customHeight="1">
      <c r="A63" s="158" t="s">
        <v>1</v>
      </c>
      <c r="B63" s="159" t="s">
        <v>1</v>
      </c>
      <c r="C63" s="243"/>
      <c r="D63" s="243"/>
      <c r="E63" s="243"/>
      <c r="F63" s="243"/>
      <c r="G63" s="204"/>
      <c r="H63" s="186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</row>
    <row r="64" spans="1:71" ht="29.25" customHeight="1">
      <c r="A64" s="158" t="s">
        <v>1</v>
      </c>
      <c r="B64" s="159" t="s">
        <v>1</v>
      </c>
      <c r="C64" s="243"/>
      <c r="D64" s="243"/>
      <c r="E64" s="243"/>
      <c r="F64" s="243"/>
      <c r="G64" s="204"/>
      <c r="H64" s="186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</row>
    <row r="65" spans="1:71" ht="29.25" customHeight="1">
      <c r="A65" s="158" t="s">
        <v>1</v>
      </c>
      <c r="B65" s="159" t="s">
        <v>1</v>
      </c>
      <c r="C65" s="243"/>
      <c r="D65" s="243"/>
      <c r="E65" s="243"/>
      <c r="F65" s="243"/>
      <c r="G65" s="204"/>
      <c r="H65" s="186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</row>
    <row r="66" spans="1:71" ht="29.25" customHeight="1">
      <c r="A66" s="158" t="s">
        <v>1</v>
      </c>
      <c r="B66" s="159" t="s">
        <v>1</v>
      </c>
      <c r="C66" s="243"/>
      <c r="D66" s="243"/>
      <c r="E66" s="243"/>
      <c r="F66" s="243"/>
      <c r="G66" s="204"/>
      <c r="H66" s="186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</row>
    <row r="67" spans="1:71" ht="29.25" customHeight="1">
      <c r="A67" s="158" t="s">
        <v>1</v>
      </c>
      <c r="B67" s="159" t="s">
        <v>1</v>
      </c>
      <c r="C67" s="243"/>
      <c r="D67" s="243"/>
      <c r="E67" s="243"/>
      <c r="F67" s="243"/>
      <c r="G67" s="204"/>
      <c r="H67" s="186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</row>
    <row r="68" spans="1:71" ht="29.25" customHeight="1">
      <c r="A68" s="158" t="s">
        <v>1</v>
      </c>
      <c r="B68" s="159" t="s">
        <v>1</v>
      </c>
      <c r="C68" s="243"/>
      <c r="D68" s="243"/>
      <c r="E68" s="243"/>
      <c r="F68" s="243"/>
      <c r="G68" s="204"/>
      <c r="H68" s="186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</row>
    <row r="69" spans="1:71" ht="29.25" customHeight="1">
      <c r="A69" s="158" t="s">
        <v>1</v>
      </c>
      <c r="B69" s="159" t="s">
        <v>1</v>
      </c>
      <c r="C69" s="243"/>
      <c r="D69" s="243"/>
      <c r="E69" s="243"/>
      <c r="F69" s="243"/>
      <c r="G69" s="204"/>
      <c r="H69" s="186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</row>
    <row r="70" spans="1:71" ht="29.25" customHeight="1">
      <c r="A70" s="158" t="s">
        <v>1</v>
      </c>
      <c r="B70" s="159" t="s">
        <v>1</v>
      </c>
      <c r="C70" s="243"/>
      <c r="D70" s="243"/>
      <c r="E70" s="243"/>
      <c r="F70" s="243"/>
      <c r="G70" s="204"/>
      <c r="H70" s="186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</row>
    <row r="71" spans="1:71" ht="29.25" customHeight="1">
      <c r="A71" s="158" t="s">
        <v>1</v>
      </c>
      <c r="B71" s="159" t="s">
        <v>1</v>
      </c>
      <c r="C71" s="243"/>
      <c r="D71" s="243"/>
      <c r="E71" s="243"/>
      <c r="F71" s="243"/>
      <c r="G71" s="204"/>
      <c r="H71" s="186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</row>
    <row r="72" spans="1:71" ht="29.25" customHeight="1">
      <c r="A72" s="158" t="s">
        <v>1</v>
      </c>
      <c r="B72" s="159" t="s">
        <v>1</v>
      </c>
      <c r="C72" s="243"/>
      <c r="D72" s="243"/>
      <c r="E72" s="243"/>
      <c r="F72" s="243"/>
      <c r="G72" s="204"/>
      <c r="H72" s="186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</row>
    <row r="73" spans="1:71" ht="29.25" customHeight="1">
      <c r="A73" s="158" t="s">
        <v>1</v>
      </c>
      <c r="B73" s="159" t="s">
        <v>1</v>
      </c>
      <c r="C73" s="243"/>
      <c r="D73" s="243"/>
      <c r="E73" s="243"/>
      <c r="F73" s="243"/>
      <c r="G73" s="204"/>
      <c r="H73" s="186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</row>
    <row r="74" spans="1:71" ht="29.25" customHeight="1">
      <c r="A74" s="158" t="s">
        <v>1</v>
      </c>
      <c r="B74" s="159" t="s">
        <v>1</v>
      </c>
      <c r="C74" s="262"/>
      <c r="D74" s="263"/>
      <c r="E74" s="263"/>
      <c r="F74" s="264"/>
      <c r="G74" s="204"/>
      <c r="H74" s="186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</row>
    <row r="75" spans="1:71" ht="29.25" customHeight="1">
      <c r="A75" s="158" t="s">
        <v>1</v>
      </c>
      <c r="B75" s="159" t="s">
        <v>1</v>
      </c>
      <c r="C75" s="243"/>
      <c r="D75" s="243"/>
      <c r="E75" s="243"/>
      <c r="F75" s="243"/>
      <c r="G75" s="205"/>
      <c r="H75" s="18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</row>
    <row r="76" spans="1:71" ht="29.25" customHeight="1">
      <c r="A76" s="189" t="s">
        <v>370</v>
      </c>
      <c r="B76" s="190"/>
      <c r="C76" s="190"/>
      <c r="D76" s="190"/>
      <c r="E76" s="190"/>
      <c r="F76" s="190"/>
      <c r="G76" s="191"/>
      <c r="H76" s="172" t="str">
        <f>H59</f>
        <v>0</v>
      </c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</row>
    <row r="77" spans="1:71" ht="28.5" customHeight="1">
      <c r="A77" s="201" t="s">
        <v>386</v>
      </c>
      <c r="B77" s="202"/>
      <c r="C77" s="202"/>
      <c r="D77" s="202"/>
      <c r="E77" s="202"/>
      <c r="F77" s="229"/>
      <c r="G77" s="120" t="s">
        <v>294</v>
      </c>
      <c r="H77" s="164" t="s">
        <v>0</v>
      </c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</row>
    <row r="78" spans="1:71" ht="28.5" customHeight="1">
      <c r="A78" s="142" t="s">
        <v>395</v>
      </c>
      <c r="B78" s="271"/>
      <c r="C78" s="271"/>
      <c r="D78" s="142" t="s">
        <v>396</v>
      </c>
      <c r="E78" s="269"/>
      <c r="F78" s="270"/>
      <c r="G78" s="161">
        <f>IFERROR(IF((B78/E78)&gt;100%,"ERROR",(B78)/(E78)),0)</f>
        <v>0</v>
      </c>
      <c r="H78" s="182">
        <f>IF(SUM(I78:I79)&lt;=8,SUM(I78:I79),8)</f>
        <v>0</v>
      </c>
      <c r="I78" s="162">
        <f>IFERROR(G78*10,0)</f>
        <v>0</v>
      </c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</row>
    <row r="79" spans="1:71" ht="28.5" customHeight="1">
      <c r="A79" s="142" t="s">
        <v>397</v>
      </c>
      <c r="B79" s="267"/>
      <c r="C79" s="268"/>
      <c r="D79" s="142" t="s">
        <v>398</v>
      </c>
      <c r="E79" s="269"/>
      <c r="F79" s="270"/>
      <c r="G79" s="161">
        <f>IFERROR(IF((B79/E79)&gt;100%,"ERROR",(B79)/(E79)),0)</f>
        <v>0</v>
      </c>
      <c r="H79" s="183"/>
      <c r="I79" s="162">
        <f>IFERROR(G79*10,0)</f>
        <v>0</v>
      </c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</row>
    <row r="80" spans="1:71" ht="28.5" customHeight="1">
      <c r="A80" s="230" t="s">
        <v>366</v>
      </c>
      <c r="B80" s="231"/>
      <c r="C80" s="231"/>
      <c r="D80" s="231"/>
      <c r="E80" s="231"/>
      <c r="F80" s="231"/>
      <c r="G80" s="232"/>
      <c r="H80" s="166">
        <f>H78</f>
        <v>0</v>
      </c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</row>
    <row r="81" spans="1:71" s="127" customFormat="1" ht="28.5" customHeight="1">
      <c r="A81" s="256" t="s">
        <v>387</v>
      </c>
      <c r="B81" s="256"/>
      <c r="C81" s="256"/>
      <c r="D81" s="256"/>
      <c r="E81" s="256"/>
      <c r="F81" s="256"/>
      <c r="G81" s="265"/>
      <c r="H81" s="170" t="s">
        <v>0</v>
      </c>
      <c r="I81" s="145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</row>
    <row r="82" spans="1:71" s="127" customFormat="1" ht="28.5" customHeight="1">
      <c r="A82" s="195" t="s">
        <v>375</v>
      </c>
      <c r="B82" s="261"/>
      <c r="C82" s="261"/>
      <c r="D82" s="261"/>
      <c r="E82" s="196"/>
      <c r="F82" s="156" t="s">
        <v>1</v>
      </c>
      <c r="G82" s="266"/>
      <c r="H82" s="173">
        <f>IF(F82="si",5,0)</f>
        <v>0</v>
      </c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</row>
    <row r="83" spans="1:71" s="127" customFormat="1" ht="28.5" customHeight="1">
      <c r="A83" s="189" t="s">
        <v>363</v>
      </c>
      <c r="B83" s="190"/>
      <c r="C83" s="190"/>
      <c r="D83" s="190"/>
      <c r="E83" s="190"/>
      <c r="F83" s="190"/>
      <c r="G83" s="191"/>
      <c r="H83" s="171">
        <f>H82</f>
        <v>0</v>
      </c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</row>
    <row r="84" spans="1:71" ht="47.4" customHeight="1">
      <c r="A84" s="256" t="s">
        <v>343</v>
      </c>
      <c r="B84" s="256"/>
      <c r="C84" s="256"/>
      <c r="D84" s="256"/>
      <c r="E84" s="256"/>
      <c r="F84" s="256"/>
      <c r="G84" s="144" t="s">
        <v>351</v>
      </c>
      <c r="H84" s="167" t="s">
        <v>0</v>
      </c>
      <c r="I84" s="145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</row>
    <row r="85" spans="1:71" ht="29.25" customHeight="1">
      <c r="A85" s="219" t="s">
        <v>1</v>
      </c>
      <c r="B85" s="220"/>
      <c r="C85" s="220"/>
      <c r="D85" s="220"/>
      <c r="E85" s="220"/>
      <c r="F85" s="221"/>
      <c r="G85" s="181"/>
      <c r="H85" s="173">
        <f>+IF(A85="De 1 a 5  nuevas altas en la Seguridad Social",1,0)+IF(A85="De 6 a 10 nuevas altas en la Seguridad Social",2,0)+IF(A85="Más de 10 nuevas altas en la Seguridad Social",3,0)</f>
        <v>0</v>
      </c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</row>
    <row r="86" spans="1:71" ht="29.25" customHeight="1">
      <c r="A86" s="189" t="s">
        <v>364</v>
      </c>
      <c r="B86" s="190"/>
      <c r="C86" s="190"/>
      <c r="D86" s="190"/>
      <c r="E86" s="190"/>
      <c r="F86" s="190"/>
      <c r="G86" s="191"/>
      <c r="H86" s="174">
        <f>H85</f>
        <v>0</v>
      </c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</row>
    <row r="87" spans="1:71" ht="29.25" customHeight="1">
      <c r="A87" s="256" t="s">
        <v>371</v>
      </c>
      <c r="B87" s="256"/>
      <c r="C87" s="256"/>
      <c r="D87" s="256"/>
      <c r="E87" s="256"/>
      <c r="F87" s="256"/>
      <c r="G87" s="257"/>
      <c r="H87" s="170" t="s">
        <v>0</v>
      </c>
      <c r="I87" s="145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</row>
    <row r="88" spans="1:71" ht="29.25" customHeight="1">
      <c r="A88" s="146" t="s">
        <v>376</v>
      </c>
      <c r="B88" s="156" t="s">
        <v>392</v>
      </c>
      <c r="C88" s="147" t="s">
        <v>393</v>
      </c>
      <c r="D88" s="259"/>
      <c r="E88" s="259"/>
      <c r="F88" s="260"/>
      <c r="G88" s="258"/>
      <c r="H88" s="173">
        <f>IF(B88="si",2,0)</f>
        <v>0</v>
      </c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</row>
    <row r="89" spans="1:71" ht="29.25" customHeight="1">
      <c r="A89" s="189" t="s">
        <v>372</v>
      </c>
      <c r="B89" s="190"/>
      <c r="C89" s="190"/>
      <c r="D89" s="190"/>
      <c r="E89" s="190"/>
      <c r="F89" s="190"/>
      <c r="G89" s="191"/>
      <c r="H89" s="171">
        <f>H88</f>
        <v>0</v>
      </c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</row>
    <row r="90" spans="1:71" ht="30.75" customHeight="1">
      <c r="A90" s="217" t="s">
        <v>388</v>
      </c>
      <c r="B90" s="217"/>
      <c r="C90" s="217"/>
      <c r="D90" s="217"/>
      <c r="E90" s="217"/>
      <c r="F90" s="217"/>
      <c r="G90" s="193"/>
      <c r="H90" s="194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</row>
    <row r="91" spans="1:71" ht="36" customHeight="1">
      <c r="A91" s="131" t="s">
        <v>305</v>
      </c>
      <c r="B91" s="131" t="s">
        <v>350</v>
      </c>
      <c r="C91" s="184" t="s">
        <v>306</v>
      </c>
      <c r="D91" s="184"/>
      <c r="E91" s="184"/>
      <c r="F91" s="184"/>
      <c r="G91" s="115" t="s">
        <v>352</v>
      </c>
      <c r="H91" s="167" t="s">
        <v>0</v>
      </c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</row>
    <row r="92" spans="1:71" ht="29.25" customHeight="1">
      <c r="A92" s="158"/>
      <c r="B92" s="160"/>
      <c r="C92" s="238"/>
      <c r="D92" s="239"/>
      <c r="E92" s="239"/>
      <c r="F92" s="240"/>
      <c r="G92" s="244">
        <f>+COUNTIF(C92:C96,"*")</f>
        <v>0</v>
      </c>
      <c r="H92" s="214">
        <f>IF(G92=0,0,1)</f>
        <v>0</v>
      </c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</row>
    <row r="93" spans="1:71" ht="29.25" customHeight="1">
      <c r="A93" s="158"/>
      <c r="B93" s="160"/>
      <c r="C93" s="212"/>
      <c r="D93" s="241"/>
      <c r="E93" s="241"/>
      <c r="F93" s="213"/>
      <c r="G93" s="245"/>
      <c r="H93" s="215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</row>
    <row r="94" spans="1:71" ht="29.25" customHeight="1">
      <c r="A94" s="158"/>
      <c r="B94" s="160"/>
      <c r="C94" s="238"/>
      <c r="D94" s="239"/>
      <c r="E94" s="239"/>
      <c r="F94" s="240"/>
      <c r="G94" s="245"/>
      <c r="H94" s="215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</row>
    <row r="95" spans="1:71" ht="29.25" customHeight="1">
      <c r="A95" s="158"/>
      <c r="B95" s="160"/>
      <c r="C95" s="212"/>
      <c r="D95" s="241"/>
      <c r="E95" s="241"/>
      <c r="F95" s="213"/>
      <c r="G95" s="245"/>
      <c r="H95" s="215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</row>
    <row r="96" spans="1:71" ht="29.25" customHeight="1">
      <c r="A96" s="158"/>
      <c r="B96" s="160"/>
      <c r="C96" s="238"/>
      <c r="D96" s="239"/>
      <c r="E96" s="239"/>
      <c r="F96" s="240"/>
      <c r="G96" s="246"/>
      <c r="H96" s="215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</row>
    <row r="97" spans="1:71" ht="29.25" customHeight="1" thickBot="1">
      <c r="A97" s="189" t="s">
        <v>365</v>
      </c>
      <c r="B97" s="190"/>
      <c r="C97" s="190"/>
      <c r="D97" s="190"/>
      <c r="E97" s="190"/>
      <c r="F97" s="190"/>
      <c r="G97" s="191"/>
      <c r="H97" s="174">
        <f>H92</f>
        <v>0</v>
      </c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</row>
    <row r="98" spans="1:71" ht="29.25" customHeight="1" thickBot="1">
      <c r="A98" s="236" t="s">
        <v>353</v>
      </c>
      <c r="B98" s="236"/>
      <c r="C98" s="236"/>
      <c r="D98" s="236"/>
      <c r="E98" s="236"/>
      <c r="F98" s="236"/>
      <c r="G98" s="237"/>
      <c r="H98" s="175">
        <f>H15+H27+H30+H42+H46+H53+H76+H80+H83+H86+H89+H97</f>
        <v>0</v>
      </c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</row>
    <row r="99" spans="1:71">
      <c r="A99" s="107"/>
      <c r="B99" s="107"/>
      <c r="C99" s="107"/>
      <c r="D99" s="107"/>
      <c r="E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</row>
    <row r="100" spans="1:71">
      <c r="A100" s="107"/>
      <c r="B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</row>
    <row r="101" spans="1:71">
      <c r="A101" s="107"/>
      <c r="B101" s="107"/>
      <c r="C101" s="107"/>
      <c r="D101" s="107"/>
      <c r="E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</row>
    <row r="102" spans="1:71">
      <c r="A102" s="107"/>
      <c r="B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</row>
    <row r="103" spans="1:71">
      <c r="A103" s="107"/>
      <c r="B103" s="107"/>
      <c r="C103" s="107"/>
      <c r="D103" s="107"/>
      <c r="E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</row>
    <row r="104" spans="1:71">
      <c r="A104" s="107"/>
      <c r="B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</row>
    <row r="105" spans="1:71">
      <c r="A105" s="107"/>
      <c r="B105" s="107"/>
      <c r="C105" s="107"/>
      <c r="D105" s="107"/>
      <c r="E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</row>
    <row r="106" spans="1:71">
      <c r="A106" s="107"/>
      <c r="B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</row>
    <row r="107" spans="1:71">
      <c r="A107" s="107"/>
      <c r="B107" s="107"/>
      <c r="C107" s="107"/>
      <c r="D107" s="107"/>
      <c r="E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</row>
    <row r="108" spans="1:71">
      <c r="A108" s="107"/>
      <c r="B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</row>
    <row r="109" spans="1:71">
      <c r="A109" s="107"/>
      <c r="B109" s="107"/>
      <c r="C109" s="107"/>
      <c r="D109" s="107"/>
      <c r="E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</row>
    <row r="110" spans="1:71">
      <c r="A110" s="107"/>
      <c r="B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</row>
    <row r="111" spans="1:71">
      <c r="A111" s="107"/>
      <c r="B111" s="107"/>
      <c r="C111" s="107"/>
      <c r="D111" s="107"/>
      <c r="E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</row>
    <row r="112" spans="1:71">
      <c r="A112" s="107"/>
      <c r="B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</row>
    <row r="113" spans="1:71">
      <c r="A113" s="107"/>
      <c r="B113" s="107"/>
      <c r="C113" s="107"/>
      <c r="D113" s="107"/>
      <c r="E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</row>
    <row r="114" spans="1:71">
      <c r="A114" s="107"/>
      <c r="B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</row>
    <row r="115" spans="1:71">
      <c r="A115" s="107"/>
      <c r="B115" s="107"/>
      <c r="C115" s="107"/>
      <c r="D115" s="107"/>
      <c r="E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</row>
    <row r="116" spans="1:71">
      <c r="A116" s="107"/>
      <c r="B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</row>
    <row r="117" spans="1:71">
      <c r="A117" s="107"/>
      <c r="B117" s="107"/>
      <c r="C117" s="107"/>
      <c r="D117" s="107"/>
      <c r="E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</row>
    <row r="118" spans="1:71">
      <c r="A118" s="107"/>
      <c r="B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</row>
    <row r="119" spans="1:71">
      <c r="A119" s="107"/>
      <c r="B119" s="107"/>
      <c r="C119" s="107"/>
      <c r="D119" s="107"/>
      <c r="E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</row>
    <row r="120" spans="1:71">
      <c r="A120" s="107"/>
      <c r="B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</row>
    <row r="121" spans="1:71">
      <c r="A121" s="107"/>
      <c r="B121" s="107"/>
      <c r="C121" s="107"/>
      <c r="D121" s="107"/>
      <c r="E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</row>
    <row r="122" spans="1:71">
      <c r="A122" s="107"/>
      <c r="B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</row>
    <row r="123" spans="1:71">
      <c r="A123" s="107"/>
      <c r="B123" s="107"/>
      <c r="C123" s="107"/>
      <c r="D123" s="107"/>
      <c r="E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</row>
    <row r="124" spans="1:71">
      <c r="A124" s="107"/>
      <c r="B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</row>
    <row r="125" spans="1:71">
      <c r="A125" s="107"/>
      <c r="B125" s="107"/>
      <c r="C125" s="107"/>
      <c r="D125" s="107"/>
      <c r="E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</row>
    <row r="126" spans="1:71">
      <c r="A126" s="107"/>
      <c r="B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</row>
    <row r="127" spans="1:71">
      <c r="A127" s="107"/>
      <c r="B127" s="107"/>
      <c r="C127" s="107"/>
      <c r="D127" s="107"/>
      <c r="E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</row>
    <row r="128" spans="1:71">
      <c r="A128" s="107"/>
      <c r="B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</row>
    <row r="129" spans="1:71">
      <c r="A129" s="107"/>
      <c r="B129" s="107"/>
      <c r="C129" s="107"/>
      <c r="D129" s="107"/>
      <c r="E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</row>
    <row r="130" spans="1:71">
      <c r="A130" s="107"/>
      <c r="B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</row>
    <row r="131" spans="1:71">
      <c r="A131" s="107"/>
      <c r="B131" s="107"/>
      <c r="C131" s="107"/>
      <c r="D131" s="107"/>
      <c r="E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</row>
    <row r="132" spans="1:71">
      <c r="A132" s="107"/>
      <c r="B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</row>
    <row r="133" spans="1:71">
      <c r="A133" s="107"/>
      <c r="B133" s="107"/>
      <c r="C133" s="107"/>
      <c r="D133" s="107"/>
      <c r="E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</row>
    <row r="134" spans="1:71">
      <c r="A134" s="107"/>
      <c r="B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</row>
    <row r="135" spans="1:71">
      <c r="A135" s="107"/>
      <c r="B135" s="107"/>
      <c r="C135" s="107"/>
      <c r="D135" s="107"/>
      <c r="E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</row>
    <row r="136" spans="1:71">
      <c r="A136" s="107"/>
      <c r="B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</row>
    <row r="137" spans="1:71">
      <c r="A137" s="107"/>
      <c r="B137" s="107"/>
      <c r="C137" s="107"/>
      <c r="D137" s="107"/>
      <c r="E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</row>
    <row r="138" spans="1:71">
      <c r="A138" s="107"/>
      <c r="B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</row>
    <row r="139" spans="1:71">
      <c r="A139" s="107"/>
      <c r="B139" s="107"/>
      <c r="C139" s="107"/>
      <c r="D139" s="107"/>
      <c r="E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</row>
    <row r="140" spans="1:71">
      <c r="A140" s="107"/>
      <c r="B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</row>
    <row r="141" spans="1:71">
      <c r="A141" s="107"/>
      <c r="B141" s="107"/>
      <c r="C141" s="107"/>
      <c r="D141" s="107"/>
      <c r="E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</row>
    <row r="142" spans="1:71">
      <c r="A142" s="107"/>
      <c r="B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</row>
    <row r="143" spans="1:71">
      <c r="A143" s="107"/>
      <c r="B143" s="107"/>
      <c r="C143" s="107"/>
      <c r="D143" s="107"/>
      <c r="E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</row>
    <row r="144" spans="1:71">
      <c r="A144" s="107"/>
      <c r="B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</row>
    <row r="145" spans="1:71">
      <c r="A145" s="107"/>
      <c r="B145" s="107"/>
      <c r="C145" s="107"/>
      <c r="D145" s="107"/>
      <c r="E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</row>
    <row r="146" spans="1:71">
      <c r="A146" s="107"/>
      <c r="B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</row>
    <row r="147" spans="1:71">
      <c r="A147" s="107"/>
      <c r="B147" s="107"/>
      <c r="C147" s="107"/>
      <c r="D147" s="107"/>
      <c r="E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</row>
    <row r="148" spans="1:71">
      <c r="A148" s="107"/>
      <c r="B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</row>
    <row r="149" spans="1:71">
      <c r="A149" s="107"/>
      <c r="B149" s="107"/>
      <c r="C149" s="107"/>
      <c r="D149" s="107"/>
      <c r="E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</row>
    <row r="150" spans="1:71">
      <c r="A150" s="107"/>
      <c r="B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</row>
    <row r="151" spans="1:71">
      <c r="A151" s="107"/>
      <c r="B151" s="107"/>
      <c r="C151" s="107"/>
      <c r="D151" s="107"/>
      <c r="E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</row>
    <row r="152" spans="1:71">
      <c r="A152" s="107"/>
      <c r="B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</row>
    <row r="153" spans="1:71">
      <c r="A153" s="107"/>
      <c r="B153" s="107"/>
      <c r="C153" s="107"/>
      <c r="D153" s="107"/>
      <c r="E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</row>
    <row r="154" spans="1:71">
      <c r="A154" s="107"/>
      <c r="B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</row>
    <row r="155" spans="1:71">
      <c r="A155" s="107"/>
      <c r="B155" s="107"/>
      <c r="C155" s="107"/>
      <c r="D155" s="107"/>
      <c r="E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</row>
    <row r="156" spans="1:71">
      <c r="A156" s="107"/>
      <c r="B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</row>
    <row r="157" spans="1:71">
      <c r="A157" s="107"/>
      <c r="B157" s="107"/>
      <c r="C157" s="107"/>
      <c r="D157" s="107"/>
      <c r="E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</row>
    <row r="158" spans="1:71">
      <c r="A158" s="107"/>
      <c r="B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</row>
    <row r="159" spans="1:71">
      <c r="A159" s="107"/>
      <c r="B159" s="107"/>
      <c r="C159" s="107"/>
      <c r="D159" s="107"/>
      <c r="E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</row>
    <row r="160" spans="1:71">
      <c r="A160" s="107"/>
      <c r="B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</row>
    <row r="161" spans="1:71">
      <c r="A161" s="107"/>
      <c r="B161" s="107"/>
      <c r="C161" s="107"/>
      <c r="D161" s="107"/>
      <c r="E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</row>
    <row r="162" spans="1:71">
      <c r="A162" s="107"/>
      <c r="B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</row>
    <row r="163" spans="1:71">
      <c r="A163" s="107"/>
      <c r="B163" s="107"/>
      <c r="C163" s="107"/>
      <c r="D163" s="107"/>
      <c r="E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</row>
    <row r="164" spans="1:71">
      <c r="A164" s="107"/>
      <c r="B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</row>
    <row r="165" spans="1:71">
      <c r="A165" s="107"/>
      <c r="B165" s="107"/>
      <c r="C165" s="107"/>
      <c r="D165" s="107"/>
      <c r="E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</row>
    <row r="166" spans="1:71">
      <c r="A166" s="107"/>
      <c r="B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</row>
    <row r="167" spans="1:71">
      <c r="A167" s="107"/>
      <c r="B167" s="107"/>
      <c r="C167" s="107"/>
      <c r="D167" s="107"/>
      <c r="E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M167" s="107"/>
      <c r="BN167" s="107"/>
      <c r="BO167" s="107"/>
      <c r="BP167" s="107"/>
      <c r="BQ167" s="107"/>
      <c r="BR167" s="107"/>
      <c r="BS167" s="107"/>
    </row>
    <row r="168" spans="1:71">
      <c r="A168" s="107"/>
      <c r="B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  <c r="BR168" s="107"/>
      <c r="BS168" s="107"/>
    </row>
    <row r="169" spans="1:71">
      <c r="A169" s="107"/>
      <c r="B169" s="107"/>
      <c r="C169" s="107"/>
      <c r="D169" s="107"/>
      <c r="E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07"/>
      <c r="BP169" s="107"/>
      <c r="BQ169" s="107"/>
      <c r="BR169" s="107"/>
      <c r="BS169" s="107"/>
    </row>
    <row r="170" spans="1:71">
      <c r="A170" s="107"/>
      <c r="B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  <c r="BR170" s="107"/>
      <c r="BS170" s="107"/>
    </row>
    <row r="171" spans="1:71">
      <c r="A171" s="107"/>
      <c r="B171" s="107"/>
      <c r="C171" s="107"/>
      <c r="D171" s="107"/>
      <c r="E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</row>
    <row r="172" spans="1:71">
      <c r="A172" s="107"/>
      <c r="B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BS172" s="107"/>
    </row>
    <row r="173" spans="1:71">
      <c r="A173" s="107"/>
      <c r="B173" s="107"/>
      <c r="C173" s="107"/>
      <c r="D173" s="107"/>
      <c r="E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</row>
    <row r="174" spans="1:71">
      <c r="A174" s="107"/>
      <c r="B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  <c r="BR174" s="107"/>
      <c r="BS174" s="107"/>
    </row>
    <row r="175" spans="1:71">
      <c r="A175" s="107"/>
      <c r="B175" s="107"/>
      <c r="C175" s="107"/>
      <c r="D175" s="107"/>
      <c r="E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  <c r="BR175" s="107"/>
      <c r="BS175" s="107"/>
    </row>
    <row r="176" spans="1:71">
      <c r="A176" s="107"/>
      <c r="B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107"/>
      <c r="BR176" s="107"/>
      <c r="BS176" s="107"/>
    </row>
    <row r="177" spans="1:71">
      <c r="A177" s="107"/>
      <c r="B177" s="107"/>
      <c r="C177" s="107"/>
      <c r="D177" s="107"/>
      <c r="E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  <c r="BR177" s="107"/>
      <c r="BS177" s="107"/>
    </row>
    <row r="178" spans="1:71">
      <c r="A178" s="107"/>
      <c r="B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07"/>
      <c r="BP178" s="107"/>
      <c r="BQ178" s="107"/>
      <c r="BR178" s="107"/>
      <c r="BS178" s="107"/>
    </row>
    <row r="179" spans="1:71">
      <c r="A179" s="107"/>
      <c r="B179" s="107"/>
      <c r="C179" s="107"/>
      <c r="D179" s="107"/>
      <c r="E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  <c r="BK179" s="107"/>
      <c r="BL179" s="107"/>
      <c r="BM179" s="107"/>
      <c r="BN179" s="107"/>
      <c r="BO179" s="107"/>
      <c r="BP179" s="107"/>
      <c r="BQ179" s="107"/>
      <c r="BR179" s="107"/>
      <c r="BS179" s="107"/>
    </row>
    <row r="180" spans="1:71">
      <c r="A180" s="107"/>
      <c r="B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  <c r="BR180" s="107"/>
      <c r="BS180" s="107"/>
    </row>
    <row r="181" spans="1:71">
      <c r="A181" s="107"/>
      <c r="B181" s="107"/>
      <c r="C181" s="107"/>
      <c r="D181" s="107"/>
      <c r="E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  <c r="BR181" s="107"/>
      <c r="BS181" s="107"/>
    </row>
    <row r="182" spans="1:71">
      <c r="A182" s="107"/>
      <c r="B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/>
      <c r="BS182" s="107"/>
    </row>
    <row r="183" spans="1:71">
      <c r="A183" s="107"/>
      <c r="B183" s="107"/>
      <c r="C183" s="107"/>
      <c r="D183" s="107"/>
      <c r="E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  <c r="BR183" s="107"/>
      <c r="BS183" s="107"/>
    </row>
    <row r="184" spans="1:71">
      <c r="A184" s="107"/>
      <c r="B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</row>
    <row r="185" spans="1:71">
      <c r="A185" s="107"/>
      <c r="B185" s="107"/>
      <c r="C185" s="107"/>
      <c r="D185" s="107"/>
      <c r="E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</row>
    <row r="186" spans="1:71">
      <c r="A186" s="107"/>
      <c r="B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  <c r="BR186" s="107"/>
      <c r="BS186" s="107"/>
    </row>
    <row r="187" spans="1:71">
      <c r="A187" s="107"/>
      <c r="B187" s="107"/>
      <c r="C187" s="107"/>
      <c r="D187" s="107"/>
      <c r="E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  <c r="BR187" s="107"/>
      <c r="BS187" s="107"/>
    </row>
    <row r="188" spans="1:71">
      <c r="A188" s="107"/>
      <c r="B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107"/>
      <c r="BR188" s="107"/>
      <c r="BS188" s="107"/>
    </row>
    <row r="189" spans="1:71">
      <c r="A189" s="107"/>
      <c r="B189" s="107"/>
      <c r="C189" s="107"/>
      <c r="D189" s="107"/>
      <c r="E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/>
      <c r="BP189" s="107"/>
      <c r="BQ189" s="107"/>
      <c r="BR189" s="107"/>
      <c r="BS189" s="107"/>
    </row>
    <row r="190" spans="1:71">
      <c r="A190" s="107"/>
      <c r="B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  <c r="BP190" s="107"/>
      <c r="BQ190" s="107"/>
      <c r="BR190" s="107"/>
      <c r="BS190" s="107"/>
    </row>
    <row r="191" spans="1:71">
      <c r="A191" s="107"/>
      <c r="B191" s="107"/>
      <c r="C191" s="107"/>
      <c r="D191" s="107"/>
      <c r="E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</row>
    <row r="192" spans="1:71">
      <c r="A192" s="107"/>
      <c r="B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  <c r="BR192" s="107"/>
      <c r="BS192" s="107"/>
    </row>
    <row r="193" spans="1:71">
      <c r="A193" s="107"/>
      <c r="B193" s="107"/>
      <c r="C193" s="107"/>
      <c r="D193" s="107"/>
      <c r="E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  <c r="BR193" s="107"/>
      <c r="BS193" s="107"/>
    </row>
    <row r="194" spans="1:71">
      <c r="A194" s="107"/>
      <c r="B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7"/>
      <c r="BR194" s="107"/>
      <c r="BS194" s="107"/>
    </row>
    <row r="195" spans="1:71">
      <c r="A195" s="107"/>
      <c r="B195" s="107"/>
      <c r="C195" s="107"/>
      <c r="D195" s="107"/>
      <c r="E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7"/>
      <c r="BQ195" s="107"/>
      <c r="BR195" s="107"/>
      <c r="BS195" s="107"/>
    </row>
    <row r="196" spans="1:71">
      <c r="A196" s="107"/>
      <c r="B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7"/>
      <c r="BQ196" s="107"/>
      <c r="BR196" s="107"/>
      <c r="BS196" s="107"/>
    </row>
    <row r="197" spans="1:71">
      <c r="A197" s="107"/>
      <c r="B197" s="107"/>
      <c r="C197" s="107"/>
      <c r="D197" s="107"/>
      <c r="E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  <c r="BR197" s="107"/>
      <c r="BS197" s="107"/>
    </row>
    <row r="198" spans="1:71">
      <c r="A198" s="107"/>
      <c r="B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</row>
    <row r="199" spans="1:71">
      <c r="A199" s="107"/>
      <c r="B199" s="107"/>
      <c r="C199" s="107"/>
      <c r="D199" s="107"/>
      <c r="E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</row>
    <row r="200" spans="1:71">
      <c r="A200" s="107"/>
      <c r="B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  <c r="BR200" s="107"/>
      <c r="BS200" s="107"/>
    </row>
    <row r="201" spans="1:71">
      <c r="A201" s="107"/>
      <c r="B201" s="107"/>
      <c r="C201" s="107"/>
      <c r="D201" s="107"/>
      <c r="E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  <c r="BR201" s="107"/>
      <c r="BS201" s="107"/>
    </row>
    <row r="202" spans="1:71">
      <c r="A202" s="107"/>
      <c r="B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</row>
    <row r="203" spans="1:71">
      <c r="A203" s="107"/>
      <c r="B203" s="107"/>
      <c r="C203" s="107"/>
      <c r="D203" s="107"/>
      <c r="E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  <c r="BR203" s="107"/>
      <c r="BS203" s="107"/>
    </row>
    <row r="204" spans="1:71">
      <c r="A204" s="107"/>
      <c r="B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  <c r="BR204" s="107"/>
      <c r="BS204" s="107"/>
    </row>
    <row r="205" spans="1:71">
      <c r="A205" s="107"/>
      <c r="B205" s="107"/>
      <c r="C205" s="107"/>
      <c r="D205" s="107"/>
      <c r="E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  <c r="BR205" s="107"/>
      <c r="BS205" s="107"/>
    </row>
    <row r="206" spans="1:71">
      <c r="A206" s="107"/>
      <c r="B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</row>
    <row r="207" spans="1:71">
      <c r="A207" s="107"/>
      <c r="B207" s="107"/>
      <c r="C207" s="107"/>
      <c r="D207" s="107"/>
      <c r="E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</row>
    <row r="208" spans="1:71">
      <c r="A208" s="107"/>
      <c r="B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</row>
    <row r="209" spans="1:71">
      <c r="A209" s="107"/>
      <c r="B209" s="107"/>
      <c r="C209" s="107"/>
      <c r="D209" s="107"/>
      <c r="E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  <c r="BR209" s="107"/>
      <c r="BS209" s="107"/>
    </row>
    <row r="210" spans="1:71">
      <c r="A210" s="107"/>
      <c r="B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  <c r="BR210" s="107"/>
      <c r="BS210" s="107"/>
    </row>
    <row r="211" spans="1:71">
      <c r="A211" s="107"/>
      <c r="B211" s="107"/>
      <c r="C211" s="107"/>
      <c r="D211" s="107"/>
      <c r="E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  <c r="BR211" s="107"/>
      <c r="BS211" s="107"/>
    </row>
    <row r="212" spans="1:71">
      <c r="A212" s="107"/>
      <c r="B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  <c r="BR212" s="107"/>
      <c r="BS212" s="107"/>
    </row>
    <row r="213" spans="1:71">
      <c r="A213" s="107"/>
      <c r="B213" s="107"/>
      <c r="C213" s="107"/>
      <c r="D213" s="107"/>
      <c r="E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  <c r="BR213" s="107"/>
      <c r="BS213" s="107"/>
    </row>
    <row r="214" spans="1:71">
      <c r="A214" s="107"/>
      <c r="B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  <c r="BR214" s="107"/>
      <c r="BS214" s="107"/>
    </row>
    <row r="215" spans="1:71">
      <c r="A215" s="107"/>
      <c r="B215" s="107"/>
      <c r="C215" s="107"/>
      <c r="D215" s="107"/>
      <c r="E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  <c r="BP215" s="107"/>
      <c r="BQ215" s="107"/>
      <c r="BR215" s="107"/>
      <c r="BS215" s="107"/>
    </row>
    <row r="216" spans="1:71">
      <c r="A216" s="107"/>
      <c r="B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  <c r="BK216" s="107"/>
      <c r="BL216" s="107"/>
      <c r="BM216" s="107"/>
      <c r="BN216" s="107"/>
      <c r="BO216" s="107"/>
      <c r="BP216" s="107"/>
      <c r="BQ216" s="107"/>
      <c r="BR216" s="107"/>
      <c r="BS216" s="107"/>
    </row>
    <row r="217" spans="1:71">
      <c r="A217" s="107"/>
      <c r="B217" s="107"/>
      <c r="C217" s="107"/>
      <c r="D217" s="107"/>
      <c r="E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  <c r="BP217" s="107"/>
      <c r="BQ217" s="107"/>
      <c r="BR217" s="107"/>
      <c r="BS217" s="107"/>
    </row>
    <row r="218" spans="1:71">
      <c r="A218" s="107"/>
      <c r="B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  <c r="BP218" s="107"/>
      <c r="BQ218" s="107"/>
      <c r="BR218" s="107"/>
      <c r="BS218" s="107"/>
    </row>
    <row r="219" spans="1:71">
      <c r="A219" s="107"/>
      <c r="B219" s="107"/>
      <c r="C219" s="107"/>
      <c r="D219" s="107"/>
      <c r="E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  <c r="BR219" s="107"/>
      <c r="BS219" s="107"/>
    </row>
    <row r="220" spans="1:71">
      <c r="A220" s="107"/>
      <c r="B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  <c r="BR220" s="107"/>
      <c r="BS220" s="107"/>
    </row>
    <row r="221" spans="1:71">
      <c r="A221" s="107"/>
      <c r="B221" s="107"/>
      <c r="C221" s="107"/>
      <c r="D221" s="107"/>
      <c r="E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  <c r="BR221" s="107"/>
      <c r="BS221" s="107"/>
    </row>
    <row r="222" spans="1:71">
      <c r="A222" s="107"/>
      <c r="B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  <c r="BP222" s="107"/>
      <c r="BQ222" s="107"/>
      <c r="BR222" s="107"/>
      <c r="BS222" s="107"/>
    </row>
    <row r="223" spans="1:71">
      <c r="A223" s="107"/>
      <c r="B223" s="107"/>
      <c r="C223" s="107"/>
      <c r="D223" s="107"/>
      <c r="E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  <c r="BP223" s="107"/>
      <c r="BQ223" s="107"/>
      <c r="BR223" s="107"/>
      <c r="BS223" s="107"/>
    </row>
    <row r="224" spans="1:71">
      <c r="A224" s="107"/>
      <c r="B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  <c r="BP224" s="107"/>
      <c r="BQ224" s="107"/>
      <c r="BR224" s="107"/>
      <c r="BS224" s="107"/>
    </row>
    <row r="225" spans="1:71">
      <c r="A225" s="107"/>
      <c r="B225" s="107"/>
      <c r="C225" s="107"/>
      <c r="D225" s="107"/>
      <c r="E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  <c r="BR225" s="107"/>
      <c r="BS225" s="107"/>
    </row>
    <row r="226" spans="1:71">
      <c r="A226" s="107"/>
      <c r="B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  <c r="BP226" s="107"/>
      <c r="BQ226" s="107"/>
      <c r="BR226" s="107"/>
      <c r="BS226" s="107"/>
    </row>
    <row r="227" spans="1:71">
      <c r="A227" s="107"/>
      <c r="B227" s="107"/>
      <c r="C227" s="107"/>
      <c r="D227" s="107"/>
      <c r="E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  <c r="BR227" s="107"/>
      <c r="BS227" s="107"/>
    </row>
    <row r="228" spans="1:71">
      <c r="A228" s="107"/>
      <c r="B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  <c r="BR228" s="107"/>
      <c r="BS228" s="107"/>
    </row>
    <row r="229" spans="1:71">
      <c r="A229" s="107"/>
      <c r="B229" s="107"/>
      <c r="C229" s="107"/>
      <c r="D229" s="107"/>
      <c r="E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07"/>
      <c r="BR229" s="107"/>
      <c r="BS229" s="107"/>
    </row>
    <row r="230" spans="1:71">
      <c r="A230" s="107"/>
      <c r="B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  <c r="BP230" s="107"/>
      <c r="BQ230" s="107"/>
      <c r="BR230" s="107"/>
      <c r="BS230" s="107"/>
    </row>
    <row r="231" spans="1:71">
      <c r="A231" s="107"/>
      <c r="B231" s="107"/>
      <c r="C231" s="107"/>
      <c r="D231" s="107"/>
      <c r="E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07"/>
      <c r="BQ231" s="107"/>
      <c r="BR231" s="107"/>
      <c r="BS231" s="107"/>
    </row>
    <row r="232" spans="1:71">
      <c r="A232" s="107"/>
      <c r="B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07"/>
      <c r="BQ232" s="107"/>
      <c r="BR232" s="107"/>
      <c r="BS232" s="107"/>
    </row>
    <row r="233" spans="1:71">
      <c r="A233" s="107"/>
      <c r="B233" s="107"/>
      <c r="C233" s="107"/>
      <c r="D233" s="107"/>
      <c r="E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  <c r="BP233" s="107"/>
      <c r="BQ233" s="107"/>
      <c r="BR233" s="107"/>
      <c r="BS233" s="107"/>
    </row>
    <row r="234" spans="1:71">
      <c r="A234" s="107"/>
      <c r="B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  <c r="BP234" s="107"/>
      <c r="BQ234" s="107"/>
      <c r="BR234" s="107"/>
      <c r="BS234" s="107"/>
    </row>
    <row r="235" spans="1:71">
      <c r="A235" s="107"/>
      <c r="B235" s="107"/>
      <c r="C235" s="107"/>
      <c r="D235" s="107"/>
      <c r="E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  <c r="BP235" s="107"/>
      <c r="BQ235" s="107"/>
      <c r="BR235" s="107"/>
      <c r="BS235" s="107"/>
    </row>
    <row r="236" spans="1:71">
      <c r="A236" s="107"/>
      <c r="B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  <c r="BK236" s="107"/>
      <c r="BL236" s="107"/>
      <c r="BM236" s="107"/>
      <c r="BN236" s="107"/>
      <c r="BO236" s="107"/>
      <c r="BP236" s="107"/>
      <c r="BQ236" s="107"/>
      <c r="BR236" s="107"/>
      <c r="BS236" s="107"/>
    </row>
    <row r="237" spans="1:71">
      <c r="A237" s="107"/>
      <c r="B237" s="107"/>
      <c r="C237" s="107"/>
      <c r="D237" s="107"/>
      <c r="E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07"/>
      <c r="BQ237" s="107"/>
      <c r="BR237" s="107"/>
      <c r="BS237" s="107"/>
    </row>
    <row r="238" spans="1:71">
      <c r="A238" s="107"/>
      <c r="B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07"/>
      <c r="BR238" s="107"/>
      <c r="BS238" s="107"/>
    </row>
    <row r="239" spans="1:71">
      <c r="A239" s="107"/>
      <c r="B239" s="107"/>
      <c r="C239" s="107"/>
      <c r="D239" s="107"/>
      <c r="E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  <c r="BK239" s="107"/>
      <c r="BL239" s="107"/>
      <c r="BM239" s="107"/>
      <c r="BN239" s="107"/>
      <c r="BO239" s="107"/>
      <c r="BP239" s="107"/>
      <c r="BQ239" s="107"/>
      <c r="BR239" s="107"/>
      <c r="BS239" s="107"/>
    </row>
    <row r="240" spans="1:71">
      <c r="A240" s="107"/>
      <c r="B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7"/>
      <c r="BN240" s="107"/>
      <c r="BO240" s="107"/>
      <c r="BP240" s="107"/>
      <c r="BQ240" s="107"/>
      <c r="BR240" s="107"/>
      <c r="BS240" s="107"/>
    </row>
    <row r="241" spans="1:71">
      <c r="A241" s="107"/>
      <c r="B241" s="107"/>
      <c r="C241" s="107"/>
      <c r="D241" s="107"/>
      <c r="E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  <c r="BK241" s="107"/>
      <c r="BL241" s="107"/>
      <c r="BM241" s="107"/>
      <c r="BN241" s="107"/>
      <c r="BO241" s="107"/>
      <c r="BP241" s="107"/>
      <c r="BQ241" s="107"/>
      <c r="BR241" s="107"/>
      <c r="BS241" s="107"/>
    </row>
    <row r="242" spans="1:71">
      <c r="A242" s="107"/>
      <c r="B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  <c r="BR242" s="107"/>
      <c r="BS242" s="107"/>
    </row>
    <row r="243" spans="1:71">
      <c r="A243" s="107"/>
      <c r="B243" s="107"/>
      <c r="C243" s="107"/>
      <c r="D243" s="107"/>
      <c r="E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7"/>
      <c r="BQ243" s="107"/>
      <c r="BR243" s="107"/>
      <c r="BS243" s="107"/>
    </row>
    <row r="244" spans="1:71">
      <c r="A244" s="107"/>
      <c r="B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7"/>
      <c r="BQ244" s="107"/>
      <c r="BR244" s="107"/>
      <c r="BS244" s="107"/>
    </row>
    <row r="245" spans="1:71">
      <c r="A245" s="107"/>
      <c r="B245" s="107"/>
      <c r="C245" s="107"/>
      <c r="D245" s="107"/>
      <c r="E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07"/>
      <c r="BR245" s="107"/>
      <c r="BS245" s="107"/>
    </row>
    <row r="246" spans="1:71">
      <c r="A246" s="107"/>
      <c r="B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  <c r="BP246" s="107"/>
      <c r="BQ246" s="107"/>
      <c r="BR246" s="107"/>
      <c r="BS246" s="107"/>
    </row>
    <row r="247" spans="1:71">
      <c r="A247" s="107"/>
      <c r="B247" s="107"/>
      <c r="C247" s="107"/>
      <c r="D247" s="107"/>
      <c r="E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  <c r="BI247" s="107"/>
      <c r="BJ247" s="107"/>
      <c r="BK247" s="107"/>
      <c r="BL247" s="107"/>
      <c r="BM247" s="107"/>
      <c r="BN247" s="107"/>
      <c r="BO247" s="107"/>
      <c r="BP247" s="107"/>
      <c r="BQ247" s="107"/>
      <c r="BR247" s="107"/>
      <c r="BS247" s="107"/>
    </row>
    <row r="248" spans="1:71">
      <c r="A248" s="107"/>
      <c r="B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  <c r="BP248" s="107"/>
      <c r="BQ248" s="107"/>
      <c r="BR248" s="107"/>
      <c r="BS248" s="107"/>
    </row>
    <row r="249" spans="1:71">
      <c r="A249" s="107"/>
      <c r="B249" s="107"/>
      <c r="C249" s="107"/>
      <c r="D249" s="107"/>
      <c r="E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07"/>
      <c r="BQ249" s="107"/>
      <c r="BR249" s="107"/>
      <c r="BS249" s="107"/>
    </row>
    <row r="250" spans="1:71">
      <c r="A250" s="107"/>
      <c r="B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  <c r="BP250" s="107"/>
      <c r="BQ250" s="107"/>
      <c r="BR250" s="107"/>
      <c r="BS250" s="107"/>
    </row>
    <row r="251" spans="1:71">
      <c r="A251" s="107"/>
      <c r="B251" s="107"/>
      <c r="C251" s="107"/>
      <c r="D251" s="107"/>
      <c r="E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  <c r="BP251" s="107"/>
      <c r="BQ251" s="107"/>
      <c r="BR251" s="107"/>
      <c r="BS251" s="107"/>
    </row>
    <row r="252" spans="1:71">
      <c r="A252" s="107"/>
      <c r="B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  <c r="BR252" s="107"/>
      <c r="BS252" s="107"/>
    </row>
    <row r="253" spans="1:71">
      <c r="A253" s="107"/>
      <c r="B253" s="107"/>
      <c r="C253" s="107"/>
      <c r="D253" s="107"/>
      <c r="E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107"/>
      <c r="BQ253" s="107"/>
      <c r="BR253" s="107"/>
      <c r="BS253" s="107"/>
    </row>
    <row r="254" spans="1:71">
      <c r="A254" s="107"/>
      <c r="B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  <c r="BP254" s="107"/>
      <c r="BQ254" s="107"/>
      <c r="BR254" s="107"/>
      <c r="BS254" s="107"/>
    </row>
    <row r="255" spans="1:71">
      <c r="A255" s="107"/>
      <c r="B255" s="107"/>
      <c r="C255" s="107"/>
      <c r="D255" s="107"/>
      <c r="E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  <c r="BP255" s="107"/>
      <c r="BQ255" s="107"/>
      <c r="BR255" s="107"/>
      <c r="BS255" s="107"/>
    </row>
    <row r="256" spans="1:71">
      <c r="A256" s="107"/>
      <c r="B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  <c r="BK256" s="107"/>
      <c r="BL256" s="107"/>
      <c r="BM256" s="107"/>
      <c r="BN256" s="107"/>
      <c r="BO256" s="107"/>
      <c r="BP256" s="107"/>
      <c r="BQ256" s="107"/>
      <c r="BR256" s="107"/>
      <c r="BS256" s="107"/>
    </row>
    <row r="257" spans="1:71">
      <c r="A257" s="107"/>
      <c r="B257" s="107"/>
      <c r="C257" s="107"/>
      <c r="D257" s="107"/>
      <c r="E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  <c r="BP257" s="107"/>
      <c r="BQ257" s="107"/>
      <c r="BR257" s="107"/>
      <c r="BS257" s="107"/>
    </row>
    <row r="258" spans="1:71">
      <c r="A258" s="107"/>
      <c r="B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  <c r="BK258" s="107"/>
      <c r="BL258" s="107"/>
      <c r="BM258" s="107"/>
      <c r="BN258" s="107"/>
      <c r="BO258" s="107"/>
      <c r="BP258" s="107"/>
      <c r="BQ258" s="107"/>
      <c r="BR258" s="107"/>
      <c r="BS258" s="107"/>
    </row>
    <row r="259" spans="1:71">
      <c r="A259" s="107"/>
      <c r="B259" s="107"/>
      <c r="C259" s="107"/>
      <c r="D259" s="107"/>
      <c r="E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7"/>
      <c r="BR259" s="107"/>
      <c r="BS259" s="107"/>
    </row>
    <row r="260" spans="1:71">
      <c r="A260" s="107"/>
      <c r="B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  <c r="BK260" s="107"/>
      <c r="BL260" s="107"/>
      <c r="BM260" s="107"/>
      <c r="BN260" s="107"/>
      <c r="BO260" s="107"/>
      <c r="BP260" s="107"/>
      <c r="BQ260" s="107"/>
      <c r="BR260" s="107"/>
      <c r="BS260" s="107"/>
    </row>
    <row r="261" spans="1:71">
      <c r="A261" s="107"/>
      <c r="B261" s="107"/>
      <c r="C261" s="107"/>
      <c r="D261" s="107"/>
      <c r="E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  <c r="BK261" s="107"/>
      <c r="BL261" s="107"/>
      <c r="BM261" s="107"/>
      <c r="BN261" s="107"/>
      <c r="BO261" s="107"/>
      <c r="BP261" s="107"/>
      <c r="BQ261" s="107"/>
      <c r="BR261" s="107"/>
      <c r="BS261" s="107"/>
    </row>
    <row r="262" spans="1:71">
      <c r="A262" s="107"/>
      <c r="B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  <c r="BK262" s="107"/>
      <c r="BL262" s="107"/>
      <c r="BM262" s="107"/>
      <c r="BN262" s="107"/>
      <c r="BO262" s="107"/>
      <c r="BP262" s="107"/>
      <c r="BQ262" s="107"/>
      <c r="BR262" s="107"/>
      <c r="BS262" s="107"/>
    </row>
    <row r="263" spans="1:71">
      <c r="A263" s="107"/>
      <c r="B263" s="107"/>
      <c r="C263" s="107"/>
      <c r="D263" s="107"/>
      <c r="E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  <c r="BI263" s="107"/>
      <c r="BJ263" s="107"/>
      <c r="BK263" s="107"/>
      <c r="BL263" s="107"/>
      <c r="BM263" s="107"/>
      <c r="BN263" s="107"/>
      <c r="BO263" s="107"/>
      <c r="BP263" s="107"/>
      <c r="BQ263" s="107"/>
      <c r="BR263" s="107"/>
      <c r="BS263" s="107"/>
    </row>
    <row r="264" spans="1:71">
      <c r="A264" s="107"/>
      <c r="B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M264" s="107"/>
      <c r="BN264" s="107"/>
      <c r="BO264" s="107"/>
      <c r="BP264" s="107"/>
      <c r="BQ264" s="107"/>
      <c r="BR264" s="107"/>
      <c r="BS264" s="107"/>
    </row>
    <row r="265" spans="1:71">
      <c r="A265" s="107"/>
      <c r="B265" s="107"/>
      <c r="C265" s="107"/>
      <c r="D265" s="107"/>
      <c r="E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  <c r="BI265" s="107"/>
      <c r="BJ265" s="107"/>
      <c r="BK265" s="107"/>
      <c r="BL265" s="107"/>
      <c r="BM265" s="107"/>
      <c r="BN265" s="107"/>
      <c r="BO265" s="107"/>
      <c r="BP265" s="107"/>
      <c r="BQ265" s="107"/>
      <c r="BR265" s="107"/>
      <c r="BS265" s="107"/>
    </row>
    <row r="266" spans="1:71">
      <c r="A266" s="107"/>
      <c r="B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7"/>
      <c r="BQ266" s="107"/>
      <c r="BR266" s="107"/>
      <c r="BS266" s="107"/>
    </row>
    <row r="267" spans="1:71">
      <c r="A267" s="107"/>
      <c r="B267" s="107"/>
      <c r="C267" s="107"/>
      <c r="D267" s="107"/>
      <c r="E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  <c r="BP267" s="107"/>
      <c r="BQ267" s="107"/>
      <c r="BR267" s="107"/>
      <c r="BS267" s="107"/>
    </row>
    <row r="268" spans="1:71">
      <c r="A268" s="107"/>
      <c r="B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7"/>
      <c r="BQ268" s="107"/>
      <c r="BR268" s="107"/>
      <c r="BS268" s="107"/>
    </row>
    <row r="269" spans="1:71">
      <c r="A269" s="107"/>
      <c r="B269" s="107"/>
      <c r="C269" s="107"/>
      <c r="D269" s="107"/>
      <c r="E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</row>
    <row r="270" spans="1:71">
      <c r="A270" s="107"/>
      <c r="B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</row>
    <row r="271" spans="1:71">
      <c r="A271" s="107"/>
      <c r="B271" s="107"/>
      <c r="C271" s="107"/>
      <c r="D271" s="107"/>
      <c r="E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</row>
    <row r="272" spans="1:71">
      <c r="A272" s="107"/>
      <c r="B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  <c r="BP272" s="107"/>
      <c r="BQ272" s="107"/>
      <c r="BR272" s="107"/>
      <c r="BS272" s="107"/>
    </row>
    <row r="273" spans="1:71">
      <c r="A273" s="107"/>
      <c r="B273" s="107"/>
      <c r="C273" s="107"/>
      <c r="D273" s="107"/>
      <c r="E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  <c r="BI273" s="107"/>
      <c r="BJ273" s="107"/>
      <c r="BK273" s="107"/>
      <c r="BL273" s="107"/>
      <c r="BM273" s="107"/>
      <c r="BN273" s="107"/>
      <c r="BO273" s="107"/>
      <c r="BP273" s="107"/>
      <c r="BQ273" s="107"/>
      <c r="BR273" s="107"/>
      <c r="BS273" s="107"/>
    </row>
    <row r="274" spans="1:71">
      <c r="A274" s="107"/>
      <c r="B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</row>
    <row r="275" spans="1:71">
      <c r="A275" s="107"/>
      <c r="B275" s="107"/>
      <c r="C275" s="107"/>
      <c r="D275" s="107"/>
      <c r="E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  <c r="BI275" s="107"/>
      <c r="BJ275" s="107"/>
      <c r="BK275" s="107"/>
      <c r="BL275" s="107"/>
      <c r="BM275" s="107"/>
      <c r="BN275" s="107"/>
      <c r="BO275" s="107"/>
      <c r="BP275" s="107"/>
      <c r="BQ275" s="107"/>
      <c r="BR275" s="107"/>
      <c r="BS275" s="107"/>
    </row>
    <row r="276" spans="1:71">
      <c r="A276" s="107"/>
      <c r="B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  <c r="BI276" s="107"/>
      <c r="BJ276" s="107"/>
      <c r="BK276" s="107"/>
      <c r="BL276" s="107"/>
      <c r="BM276" s="107"/>
      <c r="BN276" s="107"/>
      <c r="BO276" s="107"/>
      <c r="BP276" s="107"/>
      <c r="BQ276" s="107"/>
      <c r="BR276" s="107"/>
      <c r="BS276" s="107"/>
    </row>
    <row r="277" spans="1:71">
      <c r="A277" s="107"/>
      <c r="B277" s="107"/>
      <c r="C277" s="107"/>
      <c r="D277" s="107"/>
      <c r="E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  <c r="BI277" s="107"/>
      <c r="BJ277" s="107"/>
      <c r="BK277" s="107"/>
      <c r="BL277" s="107"/>
      <c r="BM277" s="107"/>
      <c r="BN277" s="107"/>
      <c r="BO277" s="107"/>
      <c r="BP277" s="107"/>
      <c r="BQ277" s="107"/>
      <c r="BR277" s="107"/>
      <c r="BS277" s="107"/>
    </row>
    <row r="278" spans="1:71">
      <c r="A278" s="107"/>
      <c r="B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  <c r="BI278" s="107"/>
      <c r="BJ278" s="107"/>
      <c r="BK278" s="107"/>
      <c r="BL278" s="107"/>
      <c r="BM278" s="107"/>
      <c r="BN278" s="107"/>
      <c r="BO278" s="107"/>
      <c r="BP278" s="107"/>
      <c r="BQ278" s="107"/>
      <c r="BR278" s="107"/>
      <c r="BS278" s="107"/>
    </row>
    <row r="279" spans="1:71">
      <c r="A279" s="107"/>
      <c r="B279" s="107"/>
      <c r="C279" s="107"/>
      <c r="D279" s="107"/>
      <c r="E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  <c r="BP279" s="107"/>
      <c r="BQ279" s="107"/>
      <c r="BR279" s="107"/>
      <c r="BS279" s="107"/>
    </row>
    <row r="280" spans="1:71">
      <c r="A280" s="107"/>
      <c r="B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  <c r="BI280" s="107"/>
      <c r="BJ280" s="107"/>
      <c r="BK280" s="107"/>
      <c r="BL280" s="107"/>
      <c r="BM280" s="107"/>
      <c r="BN280" s="107"/>
      <c r="BO280" s="107"/>
      <c r="BP280" s="107"/>
      <c r="BQ280" s="107"/>
      <c r="BR280" s="107"/>
      <c r="BS280" s="107"/>
    </row>
    <row r="281" spans="1:71">
      <c r="A281" s="107"/>
      <c r="B281" s="107"/>
      <c r="C281" s="107"/>
      <c r="D281" s="107"/>
      <c r="E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  <c r="BI281" s="107"/>
      <c r="BJ281" s="107"/>
      <c r="BK281" s="107"/>
      <c r="BL281" s="107"/>
      <c r="BM281" s="107"/>
      <c r="BN281" s="107"/>
      <c r="BO281" s="107"/>
      <c r="BP281" s="107"/>
      <c r="BQ281" s="107"/>
      <c r="BR281" s="107"/>
      <c r="BS281" s="107"/>
    </row>
    <row r="282" spans="1:71">
      <c r="A282" s="107"/>
      <c r="B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  <c r="BI282" s="107"/>
      <c r="BJ282" s="107"/>
      <c r="BK282" s="107"/>
      <c r="BL282" s="107"/>
      <c r="BM282" s="107"/>
      <c r="BN282" s="107"/>
      <c r="BO282" s="107"/>
      <c r="BP282" s="107"/>
      <c r="BQ282" s="107"/>
      <c r="BR282" s="107"/>
      <c r="BS282" s="107"/>
    </row>
    <row r="283" spans="1:71">
      <c r="A283" s="107"/>
      <c r="B283" s="107"/>
      <c r="C283" s="107"/>
      <c r="D283" s="107"/>
      <c r="E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  <c r="BI283" s="107"/>
      <c r="BJ283" s="107"/>
      <c r="BK283" s="107"/>
      <c r="BL283" s="107"/>
      <c r="BM283" s="107"/>
      <c r="BN283" s="107"/>
      <c r="BO283" s="107"/>
      <c r="BP283" s="107"/>
      <c r="BQ283" s="107"/>
      <c r="BR283" s="107"/>
      <c r="BS283" s="107"/>
    </row>
    <row r="284" spans="1:71">
      <c r="A284" s="107"/>
      <c r="B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  <c r="BI284" s="107"/>
      <c r="BJ284" s="107"/>
      <c r="BK284" s="107"/>
      <c r="BL284" s="107"/>
      <c r="BM284" s="107"/>
      <c r="BN284" s="107"/>
      <c r="BO284" s="107"/>
      <c r="BP284" s="107"/>
      <c r="BQ284" s="107"/>
      <c r="BR284" s="107"/>
      <c r="BS284" s="107"/>
    </row>
    <row r="285" spans="1:71">
      <c r="A285" s="107"/>
      <c r="B285" s="107"/>
      <c r="C285" s="107"/>
      <c r="D285" s="107"/>
      <c r="E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  <c r="BI285" s="107"/>
      <c r="BJ285" s="107"/>
      <c r="BK285" s="107"/>
      <c r="BL285" s="107"/>
      <c r="BM285" s="107"/>
      <c r="BN285" s="107"/>
      <c r="BO285" s="107"/>
      <c r="BP285" s="107"/>
      <c r="BQ285" s="107"/>
      <c r="BR285" s="107"/>
      <c r="BS285" s="107"/>
    </row>
    <row r="286" spans="1:71">
      <c r="A286" s="107"/>
      <c r="B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  <c r="BI286" s="107"/>
      <c r="BJ286" s="107"/>
      <c r="BK286" s="107"/>
      <c r="BL286" s="107"/>
      <c r="BM286" s="107"/>
      <c r="BN286" s="107"/>
      <c r="BO286" s="107"/>
      <c r="BP286" s="107"/>
      <c r="BQ286" s="107"/>
      <c r="BR286" s="107"/>
      <c r="BS286" s="107"/>
    </row>
    <row r="287" spans="1:71">
      <c r="A287" s="107"/>
      <c r="B287" s="107"/>
      <c r="C287" s="107"/>
      <c r="D287" s="107"/>
      <c r="E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  <c r="BI287" s="107"/>
      <c r="BJ287" s="107"/>
      <c r="BK287" s="107"/>
      <c r="BL287" s="107"/>
      <c r="BM287" s="107"/>
      <c r="BN287" s="107"/>
      <c r="BO287" s="107"/>
      <c r="BP287" s="107"/>
      <c r="BQ287" s="107"/>
      <c r="BR287" s="107"/>
      <c r="BS287" s="107"/>
    </row>
    <row r="288" spans="1:71">
      <c r="A288" s="107"/>
      <c r="B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  <c r="BI288" s="107"/>
      <c r="BJ288" s="107"/>
      <c r="BK288" s="107"/>
      <c r="BL288" s="107"/>
      <c r="BM288" s="107"/>
      <c r="BN288" s="107"/>
      <c r="BO288" s="107"/>
      <c r="BP288" s="107"/>
      <c r="BQ288" s="107"/>
      <c r="BR288" s="107"/>
      <c r="BS288" s="107"/>
    </row>
    <row r="289" spans="1:71">
      <c r="A289" s="107"/>
      <c r="B289" s="107"/>
      <c r="C289" s="107"/>
      <c r="D289" s="107"/>
      <c r="E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  <c r="BI289" s="107"/>
      <c r="BJ289" s="107"/>
      <c r="BK289" s="107"/>
      <c r="BL289" s="107"/>
      <c r="BM289" s="107"/>
      <c r="BN289" s="107"/>
      <c r="BO289" s="107"/>
      <c r="BP289" s="107"/>
      <c r="BQ289" s="107"/>
      <c r="BR289" s="107"/>
      <c r="BS289" s="107"/>
    </row>
    <row r="290" spans="1:71">
      <c r="A290" s="107"/>
      <c r="B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7"/>
      <c r="BR290" s="107"/>
      <c r="BS290" s="107"/>
    </row>
    <row r="291" spans="1:71">
      <c r="A291" s="107"/>
      <c r="B291" s="107"/>
      <c r="C291" s="107"/>
      <c r="D291" s="107"/>
      <c r="E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  <c r="BI291" s="107"/>
      <c r="BJ291" s="107"/>
      <c r="BK291" s="107"/>
      <c r="BL291" s="107"/>
      <c r="BM291" s="107"/>
      <c r="BN291" s="107"/>
      <c r="BO291" s="107"/>
      <c r="BP291" s="107"/>
      <c r="BQ291" s="107"/>
      <c r="BR291" s="107"/>
      <c r="BS291" s="107"/>
    </row>
    <row r="292" spans="1:71">
      <c r="A292" s="107"/>
      <c r="B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</row>
    <row r="293" spans="1:71">
      <c r="A293" s="107"/>
      <c r="B293" s="107"/>
      <c r="C293" s="107"/>
      <c r="D293" s="107"/>
      <c r="E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</row>
    <row r="294" spans="1:71">
      <c r="A294" s="107"/>
      <c r="B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</row>
    <row r="295" spans="1:71">
      <c r="A295" s="107"/>
      <c r="B295" s="107"/>
      <c r="C295" s="107"/>
      <c r="D295" s="107"/>
      <c r="E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</row>
    <row r="296" spans="1:71">
      <c r="A296" s="107"/>
      <c r="B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</row>
    <row r="297" spans="1:71">
      <c r="A297" s="107"/>
      <c r="B297" s="107"/>
      <c r="C297" s="107"/>
      <c r="D297" s="107"/>
      <c r="E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</row>
    <row r="298" spans="1:71">
      <c r="A298" s="107"/>
      <c r="B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</row>
    <row r="299" spans="1:71">
      <c r="A299" s="107"/>
      <c r="B299" s="107"/>
      <c r="C299" s="107"/>
      <c r="D299" s="107"/>
      <c r="E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</row>
    <row r="300" spans="1:71">
      <c r="A300" s="107"/>
      <c r="B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</row>
    <row r="301" spans="1:71">
      <c r="A301" s="107"/>
      <c r="B301" s="107"/>
      <c r="C301" s="107"/>
      <c r="D301" s="107"/>
      <c r="E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</row>
    <row r="302" spans="1:71">
      <c r="A302" s="107"/>
      <c r="B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</row>
    <row r="303" spans="1:71">
      <c r="A303" s="107"/>
      <c r="B303" s="107"/>
      <c r="C303" s="107"/>
      <c r="D303" s="107"/>
      <c r="E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</row>
    <row r="304" spans="1:71">
      <c r="A304" s="107"/>
      <c r="B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</row>
    <row r="305" spans="1:71">
      <c r="A305" s="107"/>
      <c r="B305" s="107"/>
      <c r="C305" s="107"/>
      <c r="D305" s="107"/>
      <c r="E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</row>
    <row r="306" spans="1:71">
      <c r="A306" s="107"/>
      <c r="B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</row>
    <row r="307" spans="1:71">
      <c r="A307" s="107"/>
      <c r="B307" s="107"/>
      <c r="C307" s="107"/>
      <c r="D307" s="107"/>
      <c r="E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</row>
    <row r="308" spans="1:71">
      <c r="A308" s="107"/>
      <c r="B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</row>
    <row r="309" spans="1:71">
      <c r="A309" s="107"/>
      <c r="B309" s="107"/>
      <c r="C309" s="107"/>
      <c r="D309" s="107"/>
      <c r="E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</row>
    <row r="310" spans="1:71">
      <c r="A310" s="107"/>
      <c r="B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</row>
    <row r="311" spans="1:71">
      <c r="A311" s="107"/>
      <c r="B311" s="107"/>
      <c r="C311" s="107"/>
      <c r="D311" s="107"/>
      <c r="E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</row>
    <row r="312" spans="1:71">
      <c r="A312" s="107"/>
      <c r="B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</row>
    <row r="313" spans="1:71">
      <c r="A313" s="107"/>
      <c r="B313" s="107"/>
      <c r="C313" s="107"/>
      <c r="D313" s="107"/>
      <c r="E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</row>
    <row r="314" spans="1:71">
      <c r="A314" s="107"/>
      <c r="B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</row>
    <row r="315" spans="1:71">
      <c r="A315" s="107"/>
      <c r="B315" s="107"/>
      <c r="C315" s="107"/>
      <c r="D315" s="107"/>
      <c r="E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</row>
    <row r="316" spans="1:71">
      <c r="A316" s="107"/>
      <c r="B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</row>
    <row r="317" spans="1:71">
      <c r="A317" s="107"/>
      <c r="B317" s="107"/>
      <c r="C317" s="107"/>
      <c r="D317" s="107"/>
      <c r="E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</row>
    <row r="318" spans="1:71">
      <c r="A318" s="107"/>
      <c r="B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</row>
    <row r="319" spans="1:71">
      <c r="A319" s="107"/>
      <c r="B319" s="107"/>
      <c r="C319" s="107"/>
      <c r="D319" s="107"/>
      <c r="E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</row>
    <row r="320" spans="1:71">
      <c r="A320" s="107"/>
      <c r="B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</row>
    <row r="321" spans="1:71">
      <c r="A321" s="107"/>
      <c r="B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</row>
    <row r="322" spans="1:71">
      <c r="A322" s="107"/>
      <c r="B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</row>
    <row r="323" spans="1:71">
      <c r="A323" s="107"/>
      <c r="B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</row>
    <row r="324" spans="1:71">
      <c r="A324" s="107"/>
      <c r="B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</row>
    <row r="325" spans="1:71">
      <c r="A325" s="107"/>
      <c r="B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</row>
    <row r="326" spans="1:71">
      <c r="A326" s="107"/>
      <c r="B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</row>
    <row r="327" spans="1:71">
      <c r="A327" s="107"/>
      <c r="B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</row>
    <row r="328" spans="1:71">
      <c r="A328" s="107"/>
      <c r="B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</row>
    <row r="329" spans="1:71">
      <c r="A329" s="107"/>
      <c r="B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</row>
    <row r="330" spans="1:71">
      <c r="A330" s="107"/>
      <c r="B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</row>
    <row r="331" spans="1:71">
      <c r="A331" s="107"/>
      <c r="B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</row>
    <row r="332" spans="1:71">
      <c r="A332" s="107"/>
      <c r="B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</row>
    <row r="333" spans="1:71">
      <c r="A333" s="107"/>
      <c r="B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</row>
    <row r="334" spans="1:71">
      <c r="A334" s="107"/>
      <c r="B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</row>
    <row r="335" spans="1:71">
      <c r="A335" s="107"/>
      <c r="B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</row>
    <row r="336" spans="1:71">
      <c r="A336" s="107"/>
      <c r="B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</row>
    <row r="337" spans="1:71">
      <c r="A337" s="107"/>
      <c r="B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</row>
    <row r="338" spans="1:71">
      <c r="A338" s="107"/>
      <c r="B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</row>
    <row r="339" spans="1:71">
      <c r="A339" s="107"/>
      <c r="B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</row>
    <row r="340" spans="1:71">
      <c r="A340" s="107"/>
      <c r="B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</row>
    <row r="341" spans="1:71">
      <c r="A341" s="107"/>
      <c r="B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</row>
    <row r="342" spans="1:71">
      <c r="A342" s="107"/>
      <c r="B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</row>
    <row r="343" spans="1:71">
      <c r="A343" s="107"/>
      <c r="B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</row>
    <row r="344" spans="1:71">
      <c r="A344" s="107"/>
      <c r="B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</row>
    <row r="345" spans="1:71">
      <c r="A345" s="107"/>
      <c r="B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</row>
    <row r="346" spans="1:71">
      <c r="A346" s="107"/>
      <c r="B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</row>
    <row r="347" spans="1:71">
      <c r="A347" s="107"/>
      <c r="B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</row>
    <row r="348" spans="1:71">
      <c r="A348" s="107"/>
      <c r="B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</row>
    <row r="349" spans="1:71">
      <c r="A349" s="107"/>
      <c r="B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</row>
    <row r="350" spans="1:71">
      <c r="A350" s="107"/>
      <c r="B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</row>
    <row r="351" spans="1:71">
      <c r="A351" s="107"/>
      <c r="B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</row>
    <row r="352" spans="1:71">
      <c r="A352" s="107"/>
      <c r="B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</row>
    <row r="353" spans="1:71">
      <c r="A353" s="107"/>
      <c r="B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</row>
    <row r="354" spans="1:71">
      <c r="A354" s="107"/>
      <c r="B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</row>
    <row r="355" spans="1:71">
      <c r="A355" s="107"/>
      <c r="B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</row>
    <row r="356" spans="1:71">
      <c r="A356" s="107"/>
      <c r="B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</row>
    <row r="357" spans="1:71">
      <c r="A357" s="107"/>
      <c r="B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</row>
    <row r="358" spans="1:71">
      <c r="A358" s="107"/>
      <c r="B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</row>
    <row r="359" spans="1:71">
      <c r="A359" s="107"/>
      <c r="B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</row>
    <row r="360" spans="1:71">
      <c r="A360" s="107"/>
      <c r="B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</row>
    <row r="361" spans="1:71">
      <c r="A361" s="107"/>
      <c r="B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</row>
    <row r="362" spans="1:71">
      <c r="A362" s="107"/>
      <c r="B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</row>
    <row r="363" spans="1:71">
      <c r="A363" s="107"/>
      <c r="B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</row>
    <row r="364" spans="1:71">
      <c r="A364" s="107"/>
      <c r="B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</row>
    <row r="365" spans="1:71">
      <c r="A365" s="107"/>
      <c r="B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</row>
    <row r="366" spans="1:71">
      <c r="A366" s="107"/>
      <c r="B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</row>
    <row r="367" spans="1:71">
      <c r="A367" s="107"/>
      <c r="B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</row>
    <row r="368" spans="1:71">
      <c r="A368" s="107"/>
      <c r="B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</row>
    <row r="369" spans="1:71">
      <c r="A369" s="107"/>
      <c r="B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</row>
    <row r="370" spans="1:71">
      <c r="A370" s="107"/>
      <c r="B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</row>
    <row r="371" spans="1:71">
      <c r="A371" s="107"/>
      <c r="B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</row>
    <row r="372" spans="1:71">
      <c r="A372" s="107"/>
      <c r="B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</row>
    <row r="373" spans="1:71">
      <c r="A373" s="107"/>
      <c r="B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</row>
    <row r="374" spans="1:71">
      <c r="A374" s="107"/>
      <c r="B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</row>
    <row r="375" spans="1:71">
      <c r="A375" s="107"/>
      <c r="B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</row>
    <row r="376" spans="1:71">
      <c r="A376" s="107"/>
      <c r="B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</row>
    <row r="377" spans="1:71">
      <c r="A377" s="107"/>
      <c r="B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</row>
    <row r="378" spans="1:71">
      <c r="A378" s="107"/>
      <c r="B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</row>
    <row r="379" spans="1:71">
      <c r="A379" s="107"/>
      <c r="B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</row>
    <row r="380" spans="1:71">
      <c r="A380" s="107"/>
      <c r="B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</row>
    <row r="381" spans="1:71">
      <c r="A381" s="107"/>
      <c r="B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</row>
    <row r="382" spans="1:71">
      <c r="A382" s="107"/>
      <c r="B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</row>
    <row r="383" spans="1:71">
      <c r="A383" s="107"/>
      <c r="B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</row>
    <row r="384" spans="1:71">
      <c r="A384" s="107"/>
      <c r="B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</row>
    <row r="385" spans="1:71">
      <c r="A385" s="107"/>
      <c r="B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</row>
    <row r="386" spans="1:71">
      <c r="A386" s="107"/>
      <c r="B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</row>
    <row r="387" spans="1:71">
      <c r="A387" s="107"/>
      <c r="B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</row>
    <row r="388" spans="1:71">
      <c r="A388" s="107"/>
      <c r="B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</row>
    <row r="389" spans="1:71">
      <c r="A389" s="107"/>
      <c r="B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</row>
    <row r="390" spans="1:71">
      <c r="A390" s="107"/>
      <c r="B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</row>
    <row r="391" spans="1:71">
      <c r="A391" s="107"/>
      <c r="B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</row>
    <row r="392" spans="1:71">
      <c r="A392" s="107"/>
      <c r="B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</row>
    <row r="393" spans="1:71">
      <c r="A393" s="107"/>
      <c r="B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</row>
    <row r="394" spans="1:71">
      <c r="A394" s="107"/>
      <c r="B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</row>
    <row r="395" spans="1:71">
      <c r="A395" s="107"/>
      <c r="B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</row>
    <row r="396" spans="1:71">
      <c r="A396" s="107"/>
      <c r="B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</row>
    <row r="397" spans="1:71">
      <c r="A397" s="107"/>
      <c r="B397" s="107"/>
    </row>
    <row r="398" spans="1:71">
      <c r="A398" s="107"/>
      <c r="B398" s="107"/>
    </row>
    <row r="399" spans="1:71">
      <c r="A399" s="107"/>
      <c r="B399" s="107"/>
    </row>
    <row r="400" spans="1:71">
      <c r="A400" s="107"/>
      <c r="B400" s="107"/>
    </row>
    <row r="401" spans="1:2">
      <c r="A401" s="107"/>
      <c r="B401" s="107"/>
    </row>
    <row r="402" spans="1:2">
      <c r="A402" s="107"/>
      <c r="B402" s="107"/>
    </row>
    <row r="403" spans="1:2">
      <c r="A403" s="107"/>
      <c r="B403" s="107"/>
    </row>
    <row r="404" spans="1:2">
      <c r="A404" s="107"/>
      <c r="B404" s="107"/>
    </row>
    <row r="405" spans="1:2">
      <c r="A405" s="107"/>
      <c r="B405" s="107"/>
    </row>
    <row r="406" spans="1:2">
      <c r="A406" s="107"/>
      <c r="B406" s="107"/>
    </row>
    <row r="407" spans="1:2">
      <c r="A407" s="107"/>
      <c r="B407" s="107"/>
    </row>
    <row r="408" spans="1:2">
      <c r="A408" s="107"/>
      <c r="B408" s="107"/>
    </row>
    <row r="409" spans="1:2">
      <c r="A409" s="107"/>
      <c r="B409" s="107"/>
    </row>
    <row r="410" spans="1:2">
      <c r="A410" s="107"/>
      <c r="B410" s="107"/>
    </row>
    <row r="411" spans="1:2">
      <c r="A411" s="107"/>
      <c r="B411" s="107"/>
    </row>
    <row r="412" spans="1:2">
      <c r="A412" s="107"/>
      <c r="B412" s="107"/>
    </row>
    <row r="413" spans="1:2">
      <c r="A413" s="107"/>
      <c r="B413" s="107"/>
    </row>
    <row r="414" spans="1:2">
      <c r="A414" s="107"/>
      <c r="B414" s="107"/>
    </row>
    <row r="415" spans="1:2">
      <c r="A415" s="107"/>
      <c r="B415" s="107"/>
    </row>
    <row r="416" spans="1:2">
      <c r="A416" s="107"/>
      <c r="B416" s="107"/>
    </row>
    <row r="417" spans="1:2">
      <c r="A417" s="107"/>
      <c r="B417" s="107"/>
    </row>
    <row r="418" spans="1:2">
      <c r="A418" s="107"/>
      <c r="B418" s="107"/>
    </row>
    <row r="419" spans="1:2">
      <c r="A419" s="107"/>
      <c r="B419" s="107"/>
    </row>
    <row r="420" spans="1:2">
      <c r="A420" s="107"/>
      <c r="B420" s="107"/>
    </row>
    <row r="421" spans="1:2">
      <c r="A421" s="107"/>
      <c r="B421" s="107"/>
    </row>
    <row r="422" spans="1:2">
      <c r="A422" s="107"/>
      <c r="B422" s="107"/>
    </row>
    <row r="423" spans="1:2">
      <c r="A423" s="107"/>
      <c r="B423" s="107"/>
    </row>
    <row r="424" spans="1:2">
      <c r="A424" s="107"/>
      <c r="B424" s="107"/>
    </row>
    <row r="425" spans="1:2">
      <c r="A425" s="107"/>
      <c r="B425" s="107"/>
    </row>
    <row r="426" spans="1:2">
      <c r="A426" s="107"/>
      <c r="B426" s="107"/>
    </row>
    <row r="427" spans="1:2">
      <c r="A427" s="107"/>
      <c r="B427" s="107"/>
    </row>
    <row r="428" spans="1:2">
      <c r="A428" s="107"/>
      <c r="B428" s="107"/>
    </row>
    <row r="429" spans="1:2">
      <c r="A429" s="107"/>
      <c r="B429" s="107"/>
    </row>
    <row r="430" spans="1:2">
      <c r="A430" s="107"/>
      <c r="B430" s="107"/>
    </row>
    <row r="431" spans="1:2">
      <c r="A431" s="107"/>
      <c r="B431" s="107"/>
    </row>
    <row r="432" spans="1:2">
      <c r="A432" s="107"/>
      <c r="B432" s="107"/>
    </row>
    <row r="433" spans="1:2">
      <c r="A433" s="107"/>
      <c r="B433" s="107"/>
    </row>
    <row r="434" spans="1:2">
      <c r="A434" s="107"/>
      <c r="B434" s="107"/>
    </row>
    <row r="435" spans="1:2">
      <c r="A435" s="107"/>
      <c r="B435" s="107"/>
    </row>
    <row r="436" spans="1:2">
      <c r="A436" s="107"/>
      <c r="B436" s="107"/>
    </row>
    <row r="437" spans="1:2">
      <c r="A437" s="107"/>
      <c r="B437" s="107"/>
    </row>
    <row r="438" spans="1:2">
      <c r="A438" s="107"/>
      <c r="B438" s="107"/>
    </row>
    <row r="439" spans="1:2">
      <c r="A439" s="107"/>
      <c r="B439" s="107"/>
    </row>
    <row r="440" spans="1:2">
      <c r="A440" s="107"/>
      <c r="B440" s="107"/>
    </row>
    <row r="441" spans="1:2">
      <c r="A441" s="107"/>
      <c r="B441" s="107"/>
    </row>
    <row r="442" spans="1:2">
      <c r="A442" s="107"/>
      <c r="B442" s="107"/>
    </row>
    <row r="443" spans="1:2">
      <c r="A443" s="107"/>
      <c r="B443" s="107"/>
    </row>
    <row r="444" spans="1:2">
      <c r="A444" s="107"/>
      <c r="B444" s="107"/>
    </row>
    <row r="445" spans="1:2">
      <c r="A445" s="107"/>
      <c r="B445" s="107"/>
    </row>
    <row r="446" spans="1:2">
      <c r="A446" s="107"/>
      <c r="B446" s="107"/>
    </row>
    <row r="447" spans="1:2">
      <c r="A447" s="107"/>
      <c r="B447" s="107"/>
    </row>
    <row r="448" spans="1:2">
      <c r="A448" s="107"/>
      <c r="B448" s="107"/>
    </row>
    <row r="449" spans="1:2">
      <c r="A449" s="107"/>
      <c r="B449" s="107"/>
    </row>
    <row r="450" spans="1:2">
      <c r="A450" s="107"/>
      <c r="B450" s="107"/>
    </row>
    <row r="451" spans="1:2">
      <c r="A451" s="107"/>
      <c r="B451" s="107"/>
    </row>
    <row r="452" spans="1:2">
      <c r="A452" s="107"/>
      <c r="B452" s="107"/>
    </row>
    <row r="453" spans="1:2">
      <c r="A453" s="107"/>
      <c r="B453" s="107"/>
    </row>
    <row r="454" spans="1:2">
      <c r="A454" s="107"/>
      <c r="B454" s="107"/>
    </row>
    <row r="455" spans="1:2">
      <c r="A455" s="107"/>
      <c r="B455" s="107"/>
    </row>
    <row r="456" spans="1:2">
      <c r="A456" s="107"/>
      <c r="B456" s="107"/>
    </row>
    <row r="457" spans="1:2">
      <c r="A457" s="107"/>
      <c r="B457" s="107"/>
    </row>
    <row r="458" spans="1:2">
      <c r="A458" s="107"/>
      <c r="B458" s="107"/>
    </row>
    <row r="459" spans="1:2">
      <c r="A459" s="107"/>
      <c r="B459" s="107"/>
    </row>
    <row r="460" spans="1:2">
      <c r="A460" s="107"/>
      <c r="B460" s="107"/>
    </row>
    <row r="461" spans="1:2">
      <c r="A461" s="107"/>
      <c r="B461" s="107"/>
    </row>
    <row r="462" spans="1:2">
      <c r="A462" s="107"/>
      <c r="B462" s="107"/>
    </row>
    <row r="463" spans="1:2">
      <c r="A463" s="107"/>
      <c r="B463" s="107"/>
    </row>
    <row r="464" spans="1:2">
      <c r="A464" s="107"/>
      <c r="B464" s="107"/>
    </row>
    <row r="465" spans="1:2">
      <c r="A465" s="107"/>
      <c r="B465" s="107"/>
    </row>
    <row r="466" spans="1:2">
      <c r="A466" s="107"/>
      <c r="B466" s="107"/>
    </row>
    <row r="467" spans="1:2">
      <c r="A467" s="107"/>
      <c r="B467" s="107"/>
    </row>
    <row r="468" spans="1:2">
      <c r="A468" s="107"/>
      <c r="B468" s="107"/>
    </row>
    <row r="469" spans="1:2">
      <c r="A469" s="107"/>
      <c r="B469" s="107"/>
    </row>
    <row r="470" spans="1:2">
      <c r="A470" s="107"/>
      <c r="B470" s="107"/>
    </row>
    <row r="471" spans="1:2">
      <c r="A471" s="107"/>
      <c r="B471" s="107"/>
    </row>
    <row r="472" spans="1:2">
      <c r="A472" s="107"/>
      <c r="B472" s="107"/>
    </row>
    <row r="473" spans="1:2">
      <c r="A473" s="107"/>
      <c r="B473" s="107"/>
    </row>
    <row r="474" spans="1:2">
      <c r="A474" s="107"/>
      <c r="B474" s="107"/>
    </row>
    <row r="475" spans="1:2">
      <c r="A475" s="107"/>
      <c r="B475" s="107"/>
    </row>
    <row r="476" spans="1:2">
      <c r="A476" s="107"/>
      <c r="B476" s="107"/>
    </row>
    <row r="477" spans="1:2">
      <c r="A477" s="107"/>
      <c r="B477" s="107"/>
    </row>
    <row r="478" spans="1:2">
      <c r="A478" s="107"/>
      <c r="B478" s="107"/>
    </row>
    <row r="479" spans="1:2">
      <c r="A479" s="107"/>
      <c r="B479" s="107"/>
    </row>
    <row r="480" spans="1:2">
      <c r="A480" s="107"/>
      <c r="B480" s="107"/>
    </row>
    <row r="481" spans="1:2">
      <c r="A481" s="107"/>
      <c r="B481" s="107"/>
    </row>
    <row r="482" spans="1:2">
      <c r="A482" s="107"/>
      <c r="B482" s="107"/>
    </row>
    <row r="483" spans="1:2">
      <c r="A483" s="107"/>
      <c r="B483" s="107"/>
    </row>
    <row r="484" spans="1:2">
      <c r="A484" s="107"/>
      <c r="B484" s="107"/>
    </row>
    <row r="485" spans="1:2">
      <c r="A485" s="107"/>
      <c r="B485" s="107"/>
    </row>
    <row r="486" spans="1:2">
      <c r="A486" s="107"/>
      <c r="B486" s="107"/>
    </row>
    <row r="487" spans="1:2">
      <c r="A487" s="107"/>
      <c r="B487" s="107"/>
    </row>
    <row r="488" spans="1:2">
      <c r="A488" s="107"/>
      <c r="B488" s="107"/>
    </row>
    <row r="489" spans="1:2">
      <c r="A489" s="107"/>
      <c r="B489" s="107"/>
    </row>
    <row r="490" spans="1:2">
      <c r="A490" s="107"/>
      <c r="B490" s="107"/>
    </row>
    <row r="491" spans="1:2">
      <c r="A491" s="107"/>
      <c r="B491" s="107"/>
    </row>
    <row r="492" spans="1:2">
      <c r="A492" s="107"/>
      <c r="B492" s="107"/>
    </row>
    <row r="493" spans="1:2">
      <c r="A493" s="107"/>
      <c r="B493" s="107"/>
    </row>
    <row r="494" spans="1:2">
      <c r="A494" s="107"/>
      <c r="B494" s="107"/>
    </row>
    <row r="495" spans="1:2">
      <c r="A495" s="107"/>
      <c r="B495" s="107"/>
    </row>
    <row r="496" spans="1:2">
      <c r="A496" s="107"/>
      <c r="B496" s="107"/>
    </row>
    <row r="497" spans="1:2">
      <c r="A497" s="107"/>
      <c r="B497" s="107"/>
    </row>
    <row r="498" spans="1:2">
      <c r="A498" s="107"/>
      <c r="B498" s="107"/>
    </row>
    <row r="499" spans="1:2">
      <c r="A499" s="107"/>
      <c r="B499" s="107"/>
    </row>
    <row r="500" spans="1:2">
      <c r="A500" s="107"/>
      <c r="B500" s="107"/>
    </row>
    <row r="501" spans="1:2">
      <c r="A501" s="107"/>
      <c r="B501" s="107"/>
    </row>
    <row r="502" spans="1:2">
      <c r="A502" s="107"/>
      <c r="B502" s="107"/>
    </row>
    <row r="503" spans="1:2">
      <c r="A503" s="107"/>
      <c r="B503" s="107"/>
    </row>
    <row r="504" spans="1:2">
      <c r="A504" s="107"/>
      <c r="B504" s="107"/>
    </row>
    <row r="505" spans="1:2">
      <c r="A505" s="107"/>
      <c r="B505" s="107"/>
    </row>
    <row r="506" spans="1:2">
      <c r="A506" s="107"/>
      <c r="B506" s="107"/>
    </row>
    <row r="507" spans="1:2">
      <c r="A507" s="107"/>
      <c r="B507" s="107"/>
    </row>
    <row r="508" spans="1:2">
      <c r="A508" s="107"/>
      <c r="B508" s="107"/>
    </row>
    <row r="509" spans="1:2">
      <c r="A509" s="107"/>
      <c r="B509" s="107"/>
    </row>
    <row r="510" spans="1:2">
      <c r="A510" s="107"/>
      <c r="B510" s="107"/>
    </row>
    <row r="511" spans="1:2">
      <c r="A511" s="107"/>
      <c r="B511" s="107"/>
    </row>
    <row r="512" spans="1:2">
      <c r="A512" s="107"/>
      <c r="B512" s="107"/>
    </row>
    <row r="513" spans="1:2">
      <c r="A513" s="107"/>
      <c r="B513" s="107"/>
    </row>
    <row r="514" spans="1:2">
      <c r="A514" s="107"/>
      <c r="B514" s="107"/>
    </row>
    <row r="515" spans="1:2">
      <c r="A515" s="107"/>
      <c r="B515" s="107"/>
    </row>
    <row r="516" spans="1:2">
      <c r="A516" s="107"/>
      <c r="B516" s="107"/>
    </row>
    <row r="517" spans="1:2">
      <c r="A517" s="107"/>
      <c r="B517" s="107"/>
    </row>
    <row r="518" spans="1:2">
      <c r="A518" s="107"/>
      <c r="B518" s="107"/>
    </row>
    <row r="519" spans="1:2">
      <c r="A519" s="107"/>
      <c r="B519" s="107"/>
    </row>
    <row r="520" spans="1:2">
      <c r="A520" s="107"/>
      <c r="B520" s="107"/>
    </row>
    <row r="521" spans="1:2">
      <c r="A521" s="107"/>
      <c r="B521" s="107"/>
    </row>
    <row r="522" spans="1:2">
      <c r="A522" s="107"/>
      <c r="B522" s="107"/>
    </row>
    <row r="523" spans="1:2">
      <c r="A523" s="107"/>
      <c r="B523" s="107"/>
    </row>
    <row r="524" spans="1:2">
      <c r="A524" s="107"/>
      <c r="B524" s="107"/>
    </row>
    <row r="525" spans="1:2">
      <c r="A525" s="107"/>
      <c r="B525" s="107"/>
    </row>
    <row r="526" spans="1:2">
      <c r="A526" s="107"/>
      <c r="B526" s="107"/>
    </row>
    <row r="527" spans="1:2">
      <c r="A527" s="107"/>
      <c r="B527" s="107"/>
    </row>
    <row r="528" spans="1:2">
      <c r="A528" s="107"/>
      <c r="B528" s="107"/>
    </row>
    <row r="529" spans="1:2">
      <c r="A529" s="107"/>
      <c r="B529" s="107"/>
    </row>
    <row r="530" spans="1:2">
      <c r="A530" s="107"/>
      <c r="B530" s="107"/>
    </row>
    <row r="531" spans="1:2">
      <c r="A531" s="107"/>
      <c r="B531" s="107"/>
    </row>
    <row r="532" spans="1:2">
      <c r="A532" s="107"/>
      <c r="B532" s="107"/>
    </row>
    <row r="533" spans="1:2">
      <c r="A533" s="107"/>
      <c r="B533" s="107"/>
    </row>
    <row r="534" spans="1:2">
      <c r="A534" s="107"/>
      <c r="B534" s="107"/>
    </row>
    <row r="535" spans="1:2">
      <c r="A535" s="107"/>
      <c r="B535" s="107"/>
    </row>
    <row r="536" spans="1:2">
      <c r="A536" s="107"/>
      <c r="B536" s="107"/>
    </row>
    <row r="537" spans="1:2">
      <c r="A537" s="107"/>
      <c r="B537" s="107"/>
    </row>
    <row r="538" spans="1:2">
      <c r="A538" s="107"/>
      <c r="B538" s="107"/>
    </row>
    <row r="539" spans="1:2">
      <c r="A539" s="107"/>
      <c r="B539" s="107"/>
    </row>
    <row r="540" spans="1:2">
      <c r="A540" s="107"/>
      <c r="B540" s="107"/>
    </row>
    <row r="541" spans="1:2">
      <c r="A541" s="107"/>
      <c r="B541" s="107"/>
    </row>
    <row r="542" spans="1:2">
      <c r="A542" s="107"/>
      <c r="B542" s="107"/>
    </row>
    <row r="543" spans="1:2">
      <c r="A543" s="107"/>
      <c r="B543" s="107"/>
    </row>
    <row r="544" spans="1:2">
      <c r="A544" s="107"/>
      <c r="B544" s="107"/>
    </row>
    <row r="545" spans="1:2">
      <c r="A545" s="107"/>
      <c r="B545" s="107"/>
    </row>
    <row r="546" spans="1:2">
      <c r="A546" s="107"/>
      <c r="B546" s="107"/>
    </row>
    <row r="547" spans="1:2">
      <c r="A547" s="107"/>
      <c r="B547" s="107"/>
    </row>
    <row r="548" spans="1:2">
      <c r="A548" s="107"/>
      <c r="B548" s="107"/>
    </row>
    <row r="549" spans="1:2">
      <c r="A549" s="107"/>
      <c r="B549" s="107"/>
    </row>
    <row r="550" spans="1:2">
      <c r="A550" s="107"/>
      <c r="B550" s="107"/>
    </row>
    <row r="551" spans="1:2">
      <c r="A551" s="107"/>
      <c r="B551" s="107"/>
    </row>
    <row r="552" spans="1:2">
      <c r="A552" s="107"/>
      <c r="B552" s="107"/>
    </row>
    <row r="553" spans="1:2">
      <c r="A553" s="107"/>
      <c r="B553" s="107"/>
    </row>
    <row r="554" spans="1:2">
      <c r="A554" s="107"/>
      <c r="B554" s="107"/>
    </row>
    <row r="555" spans="1:2">
      <c r="A555" s="107"/>
      <c r="B555" s="107"/>
    </row>
    <row r="556" spans="1:2">
      <c r="A556" s="107"/>
      <c r="B556" s="107"/>
    </row>
    <row r="557" spans="1:2">
      <c r="A557" s="107"/>
      <c r="B557" s="107"/>
    </row>
    <row r="558" spans="1:2">
      <c r="A558" s="107"/>
      <c r="B558" s="107"/>
    </row>
    <row r="559" spans="1:2">
      <c r="A559" s="107"/>
      <c r="B559" s="107"/>
    </row>
    <row r="560" spans="1:2">
      <c r="A560" s="107"/>
      <c r="B560" s="107"/>
    </row>
    <row r="561" spans="1:2">
      <c r="A561" s="107"/>
      <c r="B561" s="107"/>
    </row>
    <row r="562" spans="1:2">
      <c r="A562" s="107"/>
      <c r="B562" s="107"/>
    </row>
    <row r="563" spans="1:2">
      <c r="A563" s="107"/>
      <c r="B563" s="107"/>
    </row>
    <row r="564" spans="1:2">
      <c r="A564" s="107"/>
      <c r="B564" s="107"/>
    </row>
    <row r="565" spans="1:2">
      <c r="A565" s="107"/>
      <c r="B565" s="107"/>
    </row>
    <row r="566" spans="1:2">
      <c r="A566" s="107"/>
      <c r="B566" s="107"/>
    </row>
    <row r="567" spans="1:2">
      <c r="A567" s="107"/>
      <c r="B567" s="107"/>
    </row>
    <row r="568" spans="1:2">
      <c r="A568" s="107"/>
      <c r="B568" s="107"/>
    </row>
    <row r="569" spans="1:2">
      <c r="A569" s="107"/>
      <c r="B569" s="107"/>
    </row>
    <row r="570" spans="1:2">
      <c r="A570" s="107"/>
      <c r="B570" s="107"/>
    </row>
    <row r="571" spans="1:2">
      <c r="A571" s="107"/>
      <c r="B571" s="107"/>
    </row>
    <row r="572" spans="1:2">
      <c r="A572" s="107"/>
      <c r="B572" s="107"/>
    </row>
    <row r="573" spans="1:2">
      <c r="A573" s="107"/>
      <c r="B573" s="107"/>
    </row>
    <row r="574" spans="1:2">
      <c r="A574" s="107"/>
      <c r="B574" s="107"/>
    </row>
    <row r="575" spans="1:2">
      <c r="A575" s="107"/>
      <c r="B575" s="107"/>
    </row>
    <row r="576" spans="1:2">
      <c r="A576" s="107"/>
      <c r="B576" s="107"/>
    </row>
    <row r="577" spans="1:2">
      <c r="A577" s="107"/>
      <c r="B577" s="107"/>
    </row>
    <row r="578" spans="1:2">
      <c r="A578" s="107"/>
      <c r="B578" s="107"/>
    </row>
    <row r="579" spans="1:2">
      <c r="A579" s="107"/>
      <c r="B579" s="107"/>
    </row>
    <row r="580" spans="1:2">
      <c r="A580" s="107"/>
      <c r="B580" s="107"/>
    </row>
    <row r="581" spans="1:2">
      <c r="A581" s="107"/>
      <c r="B581" s="107"/>
    </row>
    <row r="582" spans="1:2">
      <c r="A582" s="107"/>
      <c r="B582" s="107"/>
    </row>
    <row r="583" spans="1:2">
      <c r="A583" s="107"/>
      <c r="B583" s="107"/>
    </row>
    <row r="584" spans="1:2">
      <c r="A584" s="107"/>
      <c r="B584" s="107"/>
    </row>
    <row r="585" spans="1:2">
      <c r="A585" s="107"/>
      <c r="B585" s="107"/>
    </row>
    <row r="586" spans="1:2">
      <c r="A586" s="107"/>
      <c r="B586" s="107"/>
    </row>
    <row r="587" spans="1:2">
      <c r="A587" s="107"/>
      <c r="B587" s="107"/>
    </row>
    <row r="588" spans="1:2">
      <c r="A588" s="107"/>
      <c r="B588" s="107"/>
    </row>
    <row r="589" spans="1:2">
      <c r="A589" s="107"/>
      <c r="B589" s="107"/>
    </row>
    <row r="590" spans="1:2">
      <c r="A590" s="107"/>
      <c r="B590" s="107"/>
    </row>
    <row r="591" spans="1:2">
      <c r="A591" s="107"/>
      <c r="B591" s="107"/>
    </row>
    <row r="592" spans="1:2">
      <c r="A592" s="107"/>
      <c r="B592" s="107"/>
    </row>
    <row r="593" spans="1:2">
      <c r="A593" s="107"/>
      <c r="B593" s="107"/>
    </row>
    <row r="594" spans="1:2">
      <c r="A594" s="107"/>
      <c r="B594" s="107"/>
    </row>
    <row r="595" spans="1:2">
      <c r="A595" s="107"/>
      <c r="B595" s="107"/>
    </row>
    <row r="596" spans="1:2">
      <c r="A596" s="107"/>
      <c r="B596" s="107"/>
    </row>
    <row r="597" spans="1:2">
      <c r="A597" s="107"/>
      <c r="B597" s="107"/>
    </row>
    <row r="598" spans="1:2">
      <c r="A598" s="107"/>
      <c r="B598" s="107"/>
    </row>
    <row r="599" spans="1:2">
      <c r="A599" s="107"/>
      <c r="B599" s="107"/>
    </row>
    <row r="600" spans="1:2">
      <c r="A600" s="107"/>
      <c r="B600" s="107"/>
    </row>
    <row r="601" spans="1:2">
      <c r="A601" s="107"/>
      <c r="B601" s="107"/>
    </row>
    <row r="602" spans="1:2">
      <c r="A602" s="107"/>
      <c r="B602" s="107"/>
    </row>
    <row r="603" spans="1:2">
      <c r="A603" s="107"/>
      <c r="B603" s="107"/>
    </row>
    <row r="604" spans="1:2">
      <c r="A604" s="107"/>
      <c r="B604" s="107"/>
    </row>
    <row r="605" spans="1:2">
      <c r="A605" s="107"/>
      <c r="B605" s="107"/>
    </row>
    <row r="606" spans="1:2">
      <c r="A606" s="107"/>
      <c r="B606" s="107"/>
    </row>
    <row r="607" spans="1:2">
      <c r="A607" s="107"/>
      <c r="B607" s="107"/>
    </row>
    <row r="608" spans="1:2">
      <c r="A608" s="107"/>
      <c r="B608" s="107"/>
    </row>
    <row r="609" spans="1:2">
      <c r="A609" s="107"/>
      <c r="B609" s="107"/>
    </row>
    <row r="610" spans="1:2">
      <c r="A610" s="107"/>
      <c r="B610" s="107"/>
    </row>
  </sheetData>
  <sheetProtection password="8BEA" sheet="1" objects="1" scenarios="1" selectLockedCells="1"/>
  <dataConsolidate/>
  <mergeCells count="142">
    <mergeCell ref="B36:C36"/>
    <mergeCell ref="B39:C39"/>
    <mergeCell ref="D36:E36"/>
    <mergeCell ref="D39:E39"/>
    <mergeCell ref="A5:H5"/>
    <mergeCell ref="A6:H6"/>
    <mergeCell ref="B7:H7"/>
    <mergeCell ref="B8:C8"/>
    <mergeCell ref="F8:H8"/>
    <mergeCell ref="B9:C9"/>
    <mergeCell ref="A24:B24"/>
    <mergeCell ref="A25:B25"/>
    <mergeCell ref="A26:B26"/>
    <mergeCell ref="C23:D23"/>
    <mergeCell ref="A16:F16"/>
    <mergeCell ref="A18:B18"/>
    <mergeCell ref="C24:D24"/>
    <mergeCell ref="B33:C33"/>
    <mergeCell ref="A23:B23"/>
    <mergeCell ref="C25:D25"/>
    <mergeCell ref="G47:G48"/>
    <mergeCell ref="A87:F87"/>
    <mergeCell ref="G87:G88"/>
    <mergeCell ref="D88:F88"/>
    <mergeCell ref="A89:G89"/>
    <mergeCell ref="A49:B49"/>
    <mergeCell ref="A50:B50"/>
    <mergeCell ref="A81:F81"/>
    <mergeCell ref="A82:E82"/>
    <mergeCell ref="C74:F74"/>
    <mergeCell ref="A84:F84"/>
    <mergeCell ref="A85:F85"/>
    <mergeCell ref="A77:F77"/>
    <mergeCell ref="A86:G86"/>
    <mergeCell ref="A53:G53"/>
    <mergeCell ref="A76:G76"/>
    <mergeCell ref="A83:G83"/>
    <mergeCell ref="G81:G82"/>
    <mergeCell ref="B79:C79"/>
    <mergeCell ref="E79:F79"/>
    <mergeCell ref="A80:G80"/>
    <mergeCell ref="B78:C78"/>
    <mergeCell ref="E78:F78"/>
    <mergeCell ref="C58:F58"/>
    <mergeCell ref="C66:F66"/>
    <mergeCell ref="A48:F48"/>
    <mergeCell ref="D49:F49"/>
    <mergeCell ref="A54:F54"/>
    <mergeCell ref="A56:C56"/>
    <mergeCell ref="C61:F61"/>
    <mergeCell ref="C62:F62"/>
    <mergeCell ref="C63:F63"/>
    <mergeCell ref="C65:F65"/>
    <mergeCell ref="C64:F64"/>
    <mergeCell ref="A98:G98"/>
    <mergeCell ref="C91:F91"/>
    <mergeCell ref="G90:H90"/>
    <mergeCell ref="C92:F92"/>
    <mergeCell ref="C93:F93"/>
    <mergeCell ref="C94:F94"/>
    <mergeCell ref="A90:F90"/>
    <mergeCell ref="A97:G97"/>
    <mergeCell ref="H59:H75"/>
    <mergeCell ref="C67:F67"/>
    <mergeCell ref="C68:F68"/>
    <mergeCell ref="C69:F69"/>
    <mergeCell ref="C70:F70"/>
    <mergeCell ref="C71:F71"/>
    <mergeCell ref="C72:F72"/>
    <mergeCell ref="C73:F73"/>
    <mergeCell ref="C75:F75"/>
    <mergeCell ref="C59:F59"/>
    <mergeCell ref="C60:F60"/>
    <mergeCell ref="C95:F95"/>
    <mergeCell ref="C96:F96"/>
    <mergeCell ref="H92:H96"/>
    <mergeCell ref="G92:G96"/>
    <mergeCell ref="A28:F28"/>
    <mergeCell ref="A29:F29"/>
    <mergeCell ref="A2:H2"/>
    <mergeCell ref="A14:F14"/>
    <mergeCell ref="A4:H4"/>
    <mergeCell ref="A11:H11"/>
    <mergeCell ref="A12:H12"/>
    <mergeCell ref="A13:F13"/>
    <mergeCell ref="A15:G15"/>
    <mergeCell ref="A10:H10"/>
    <mergeCell ref="A3:H3"/>
    <mergeCell ref="C26:D26"/>
    <mergeCell ref="A27:G27"/>
    <mergeCell ref="A19:B19"/>
    <mergeCell ref="A20:B20"/>
    <mergeCell ref="A21:B21"/>
    <mergeCell ref="A22:B22"/>
    <mergeCell ref="H16:H17"/>
    <mergeCell ref="H47:H48"/>
    <mergeCell ref="H54:H57"/>
    <mergeCell ref="D52:F52"/>
    <mergeCell ref="A17:F17"/>
    <mergeCell ref="G54:G75"/>
    <mergeCell ref="E55:E57"/>
    <mergeCell ref="F55:F57"/>
    <mergeCell ref="A33:A35"/>
    <mergeCell ref="B40:C40"/>
    <mergeCell ref="B37:C37"/>
    <mergeCell ref="B35:C35"/>
    <mergeCell ref="D35:E35"/>
    <mergeCell ref="D37:E37"/>
    <mergeCell ref="D40:E40"/>
    <mergeCell ref="H33:H35"/>
    <mergeCell ref="H36:H38"/>
    <mergeCell ref="H39:H41"/>
    <mergeCell ref="B41:C41"/>
    <mergeCell ref="D41:E41"/>
    <mergeCell ref="A47:F47"/>
    <mergeCell ref="A43:F43"/>
    <mergeCell ref="G43:G45"/>
    <mergeCell ref="A44:C44"/>
    <mergeCell ref="H78:H79"/>
    <mergeCell ref="E44:E45"/>
    <mergeCell ref="F44:F45"/>
    <mergeCell ref="H44:H45"/>
    <mergeCell ref="A45:C45"/>
    <mergeCell ref="A42:G42"/>
    <mergeCell ref="A30:G30"/>
    <mergeCell ref="A31:F31"/>
    <mergeCell ref="B32:C32"/>
    <mergeCell ref="D32:E32"/>
    <mergeCell ref="A51:B51"/>
    <mergeCell ref="A52:B52"/>
    <mergeCell ref="D33:E33"/>
    <mergeCell ref="B38:C38"/>
    <mergeCell ref="D38:E38"/>
    <mergeCell ref="B34:C34"/>
    <mergeCell ref="D34:E34"/>
    <mergeCell ref="A36:A38"/>
    <mergeCell ref="A39:A41"/>
    <mergeCell ref="D50:F50"/>
    <mergeCell ref="D51:F51"/>
    <mergeCell ref="A46:G46"/>
    <mergeCell ref="A57:C57"/>
    <mergeCell ref="A55:C55"/>
  </mergeCells>
  <conditionalFormatting sqref="A7:C7">
    <cfRule type="cellIs" dxfId="1" priority="1" operator="equal">
      <formula>"No prosiga. Este formulario no está destinado a películas experimentales"</formula>
    </cfRule>
    <cfRule type="cellIs" dxfId="0" priority="2" operator="equal">
      <formula>"No prosiga.Este formulario no está destinado a películas experimentales."</formula>
    </cfRule>
  </conditionalFormatting>
  <dataValidations xWindow="421" yWindow="649" count="2">
    <dataValidation type="list" allowBlank="1" showInputMessage="1" showErrorMessage="1" promptTitle="SELECCION DE SECCION" prompt="Seleccione la sección del festival entre las opciones del desplegable." sqref="D19:D22">
      <formula1>INDIRECT(C19)</formula1>
    </dataValidation>
    <dataValidation type="list" allowBlank="1" showInputMessage="1" showErrorMessage="1" sqref="B88">
      <formula1>"(Seleccione la opción del desplegable),Si,NO"</formula1>
    </dataValidation>
  </dataValidations>
  <pageMargins left="0.62992125984251968" right="0.23622047244094491" top="0.74803149606299213" bottom="0.23622047244094491" header="0.31496062992125984" footer="0.31496062992125984"/>
  <pageSetup paperSize="9" scale="27" orientation="portrait" horizontalDpi="360" verticalDpi="360" r:id="rId1"/>
  <rowBreaks count="1" manualBreakCount="1">
    <brk id="80" max="16383" man="1"/>
  </rowBreaks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373380</xdr:colOff>
                    <xdr:row>8</xdr:row>
                    <xdr:rowOff>76200</xdr:rowOff>
                  </from>
                  <to>
                    <xdr:col>3</xdr:col>
                    <xdr:colOff>1112520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1363980</xdr:colOff>
                    <xdr:row>8</xdr:row>
                    <xdr:rowOff>60960</xdr:rowOff>
                  </from>
                  <to>
                    <xdr:col>4</xdr:col>
                    <xdr:colOff>754380</xdr:colOff>
                    <xdr:row>8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21" yWindow="649" count="16">
        <x14:dataValidation type="list" allowBlank="1" showInputMessage="1" showErrorMessage="1">
          <x14:formula1>
            <xm:f>'OCULTO PREMIOS Y HONORES'!$E$1:$E$2</xm:f>
          </x14:formula1>
          <xm:sqref>F24:F26</xm:sqref>
        </x14:dataValidation>
        <x14:dataValidation type="list" allowBlank="1" showInputMessage="1" showErrorMessage="1" promptTitle="PREMIOS" prompt="Seleccione las opciones del desplegable para indicar si además de participar se obtuvo premio.">
          <x14:formula1>
            <xm:f>'E.1.Premios y festivales'!$L$7:$L$8</xm:f>
          </x14:formula1>
          <xm:sqref>F19:F22</xm:sqref>
        </x14:dataValidation>
        <x14:dataValidation type="list" allowBlank="1" showInputMessage="1" showErrorMessage="1" promptTitle="SELECCION DE CATEGORIA" prompt="Selecciones la categoría entre las opciones del desplegable.">
          <x14:formula1>
            <xm:f>'E.1.Premios y festivales'!$H$4:$H$8</xm:f>
          </x14:formula1>
          <xm:sqref>E19:E22</xm:sqref>
        </x14:dataValidation>
        <x14:dataValidation type="list" allowBlank="1" showInputMessage="1" showErrorMessage="1" promptTitle="SELECCION DE CATEGORIA" prompt="Seleccione del desplegable la categoría en la que concurrió al premio u honor.">
          <x14:formula1>
            <xm:f>'E.1.Premios y festivales'!$H$4:$H$8</xm:f>
          </x14:formula1>
          <xm:sqref>E24:E26</xm:sqref>
        </x14:dataValidation>
        <x14:dataValidation type="list" allowBlank="1" showInputMessage="1" showErrorMessage="1" promptTitle="SELECCION DE FESTIVAL" prompt="Seleccione festival entre las opciones del desplegable.">
          <x14:formula1>
            <xm:f>'E.1.Premios y festivales'!$F$5:$F$68</xm:f>
          </x14:formula1>
          <xm:sqref>C19:C22</xm:sqref>
        </x14:dataValidation>
        <x14:dataValidation type="list" allowBlank="1" showInputMessage="1" showErrorMessage="1">
          <x14:formula1>
            <xm:f>'E.2. Estrenos'!$A$3:$A$6</xm:f>
          </x14:formula1>
          <xm:sqref>A29:F29</xm:sqref>
        </x14:dataValidation>
        <x14:dataValidation type="list" allowBlank="1" showInputMessage="1" showErrorMessage="1">
          <x14:formula1>
            <xm:f>'Datos generales. Criterios 2B-C'!$C$11:$C$19</xm:f>
          </x14:formula1>
          <xm:sqref>A14:F14</xm:sqref>
        </x14:dataValidation>
        <x14:dataValidation type="list" allowBlank="1" showInputMessage="1" showErrorMessage="1">
          <x14:formula1>
            <xm:f>'F. Jefes de equipo'!$C$2:$C$4</xm:f>
          </x14:formula1>
          <xm:sqref>D55</xm:sqref>
        </x14:dataValidation>
        <x14:dataValidation type="list" allowBlank="1" showInputMessage="1" showErrorMessage="1" error="Elequipo completo debe estar formado al menos por diez puestos de trabajo.">
          <x14:formula1>
            <xm:f>'F. Jefes de equipo'!$E$2:$E$4</xm:f>
          </x14:formula1>
          <xm:sqref>B59:B75</xm:sqref>
        </x14:dataValidation>
        <x14:dataValidation type="list" allowBlank="1" showInputMessage="1" showErrorMessage="1">
          <x14:formula1>
            <xm:f>'F. Jefes de equipo'!$E$2:$E$4</xm:f>
          </x14:formula1>
          <xm:sqref>C50:C52</xm:sqref>
        </x14:dataValidation>
        <x14:dataValidation type="list" allowBlank="1" showInputMessage="1" showErrorMessage="1">
          <x14:formula1>
            <xm:f>'H. Experiencia equipo'!$D$3:$D$5</xm:f>
          </x14:formula1>
          <xm:sqref>F33:F41</xm:sqref>
        </x14:dataValidation>
        <x14:dataValidation type="list" allowBlank="1" showInputMessage="1" showErrorMessage="1">
          <x14:formula1>
            <xm:f>'J.Previsión contratación'!$B$4:$B$7</xm:f>
          </x14:formula1>
          <xm:sqref>A85:F85</xm:sqref>
        </x14:dataValidation>
        <x14:dataValidation type="list" allowBlank="1" showInputMessage="1" showErrorMessage="1">
          <x14:formula1>
            <xm:f>'H. Experiencia equipo'!$D$8:$D$10</xm:f>
          </x14:formula1>
          <xm:sqref>F82</xm:sqref>
        </x14:dataValidation>
        <x14:dataValidation type="list" allowBlank="1" showInputMessage="1" showErrorMessage="1">
          <x14:formula1>
            <xm:f>'F. Jefes de equipo'!$A$2:$A$18</xm:f>
          </x14:formula1>
          <xm:sqref>A59:A75</xm:sqref>
        </x14:dataValidation>
        <x14:dataValidation type="list" allowBlank="1" showInputMessage="1" showErrorMessage="1" promptTitle="SELECCION DE PREMIO U HONOR" prompt="Seleccione del desplegable el premio u honor.">
          <x14:formula1>
            <xm:f>'E.1.Premios y festivales'!$A$107:$A$116</xm:f>
          </x14:formula1>
          <xm:sqref>C24:D26</xm:sqref>
        </x14:dataValidation>
        <x14:dataValidation type="list" allowBlank="1" showInputMessage="1" showErrorMessage="1">
          <x14:formula1>
            <xm:f>'H. Experiencia equipo'!$B$2:$B$66</xm:f>
          </x14:formula1>
          <xm:sqref>B33:C41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23"/>
  <sheetViews>
    <sheetView topLeftCell="F1" workbookViewId="0">
      <selection activeCell="J12" sqref="J12"/>
    </sheetView>
  </sheetViews>
  <sheetFormatPr baseColWidth="10" defaultColWidth="11.44140625" defaultRowHeight="14.4"/>
  <cols>
    <col min="1" max="1" width="14.33203125" style="4" customWidth="1" collapsed="1"/>
    <col min="2" max="2" width="11.44140625" style="4"/>
    <col min="3" max="3" width="37.5546875" style="4" customWidth="1" collapsed="1"/>
    <col min="4" max="4" width="30.88671875" style="4" customWidth="1" collapsed="1"/>
    <col min="5" max="5" width="10.33203125" style="4" customWidth="1" collapsed="1"/>
    <col min="6" max="6" width="85.88671875" style="4" customWidth="1" collapsed="1"/>
    <col min="7" max="7" width="11.44140625" style="4"/>
    <col min="8" max="8" width="77.109375" style="4" customWidth="1"/>
    <col min="9" max="9" width="11.44140625" style="4"/>
    <col min="10" max="10" width="58.6640625" style="2" customWidth="1"/>
    <col min="11" max="11" width="11.44140625" style="2"/>
    <col min="12" max="12" width="11.44140625" style="4"/>
    <col min="13" max="13" width="32.88671875" style="4" customWidth="1" collapsed="1"/>
    <col min="14" max="14" width="27.5546875" style="4" customWidth="1" collapsed="1"/>
    <col min="15" max="15" width="11.44140625" style="4"/>
    <col min="16" max="16" width="26.6640625" style="4" customWidth="1" collapsed="1"/>
    <col min="17" max="16384" width="11.44140625" style="4"/>
  </cols>
  <sheetData>
    <row r="1" spans="3:22" ht="28.5" customHeight="1">
      <c r="C1" s="83" t="s">
        <v>293</v>
      </c>
      <c r="D1" s="82"/>
      <c r="F1" s="68" t="s">
        <v>292</v>
      </c>
    </row>
    <row r="2" spans="3:22" ht="27.75" customHeight="1">
      <c r="C2" s="81" t="s">
        <v>338</v>
      </c>
      <c r="D2" s="80" t="s">
        <v>215</v>
      </c>
      <c r="F2" s="79" t="s">
        <v>338</v>
      </c>
      <c r="J2" s="78"/>
      <c r="K2" s="16"/>
      <c r="M2" s="16"/>
      <c r="N2" s="76"/>
      <c r="O2" s="2"/>
      <c r="P2" s="75"/>
      <c r="Q2" s="2"/>
      <c r="R2" s="2"/>
      <c r="S2" s="2"/>
      <c r="T2" s="2"/>
      <c r="U2" s="2"/>
      <c r="V2" s="2"/>
    </row>
    <row r="3" spans="3:22" ht="27.75" customHeight="1">
      <c r="C3" s="72" t="s">
        <v>338</v>
      </c>
      <c r="D3" s="73" t="s">
        <v>291</v>
      </c>
      <c r="F3" s="67" t="s">
        <v>217</v>
      </c>
      <c r="J3" s="77"/>
      <c r="K3" s="16"/>
      <c r="M3" s="16"/>
      <c r="N3" s="76"/>
      <c r="O3" s="2"/>
      <c r="P3" s="75"/>
      <c r="Q3" s="2"/>
      <c r="R3" s="2"/>
      <c r="S3" s="2"/>
      <c r="T3" s="2"/>
      <c r="U3" s="2"/>
      <c r="V3" s="2"/>
    </row>
    <row r="4" spans="3:22" ht="27.75" customHeight="1" thickBot="1">
      <c r="C4" s="72" t="s">
        <v>338</v>
      </c>
      <c r="D4" s="73" t="s">
        <v>289</v>
      </c>
      <c r="F4" s="66" t="s">
        <v>290</v>
      </c>
      <c r="M4" s="74"/>
      <c r="N4" s="2"/>
      <c r="O4" s="2"/>
      <c r="P4" s="2"/>
      <c r="Q4" s="2"/>
      <c r="R4" s="2"/>
      <c r="S4" s="2"/>
      <c r="T4" s="2"/>
      <c r="U4" s="2"/>
      <c r="V4" s="2"/>
    </row>
    <row r="5" spans="3:22" ht="27.75" customHeight="1">
      <c r="C5" s="72" t="s">
        <v>290</v>
      </c>
      <c r="D5" s="73" t="s">
        <v>215</v>
      </c>
    </row>
    <row r="6" spans="3:22" ht="27" customHeight="1">
      <c r="C6" s="72" t="s">
        <v>290</v>
      </c>
      <c r="D6" s="73" t="s">
        <v>291</v>
      </c>
    </row>
    <row r="7" spans="3:22" ht="27.75" customHeight="1">
      <c r="C7" s="72" t="s">
        <v>290</v>
      </c>
      <c r="D7" s="71" t="s">
        <v>289</v>
      </c>
    </row>
    <row r="8" spans="3:22" ht="27.75" customHeight="1" thickBot="1">
      <c r="C8" s="70" t="s">
        <v>217</v>
      </c>
      <c r="D8" s="69"/>
    </row>
    <row r="9" spans="3:22" ht="27.75" customHeight="1" thickBot="1">
      <c r="H9" s="288" t="s">
        <v>362</v>
      </c>
      <c r="I9" s="288"/>
      <c r="J9" s="288"/>
    </row>
    <row r="10" spans="3:22" ht="27.75" customHeight="1" thickBot="1">
      <c r="C10" s="68" t="s">
        <v>288</v>
      </c>
      <c r="F10" s="98" t="s">
        <v>287</v>
      </c>
      <c r="G10" s="99"/>
      <c r="H10" s="100"/>
      <c r="I10" s="99"/>
      <c r="J10" s="98" t="s">
        <v>360</v>
      </c>
      <c r="L10" s="2"/>
    </row>
    <row r="11" spans="3:22" ht="27.75" customHeight="1">
      <c r="C11" s="67" t="s">
        <v>250</v>
      </c>
      <c r="F11" s="101"/>
      <c r="G11" s="102"/>
      <c r="H11" s="98" t="s">
        <v>359</v>
      </c>
      <c r="I11" s="102" t="s">
        <v>361</v>
      </c>
      <c r="J11" s="99"/>
      <c r="K11" s="65"/>
      <c r="L11" s="65"/>
    </row>
    <row r="12" spans="3:22" ht="27.75" customHeight="1">
      <c r="C12" s="67" t="s">
        <v>286</v>
      </c>
      <c r="F12" s="103" t="s">
        <v>374</v>
      </c>
      <c r="G12" s="102"/>
      <c r="H12" s="104" t="str">
        <f>IF(ISERROR(VLOOKUP(F12,'AUTOBAREMO LINEA 3'!#REF!,1,FALSE)),F12,"")</f>
        <v>1º. Al menos uno de los personajes principales esté relacionado con la cultura andaluza o europea</v>
      </c>
      <c r="I12" s="102">
        <f>7-COUNTIF(H12:H18,"")</f>
        <v>7</v>
      </c>
      <c r="J12" s="99" t="str">
        <f>INDEX($H$12:$H$18,MATCH(0,INDEX(COUNTIF($J$11:J11,$H$12:$H$18),0,0),0),0)</f>
        <v>1º. Al menos uno de los personajes principales esté relacionado con la cultura andaluza o europea</v>
      </c>
      <c r="K12" s="65"/>
      <c r="L12" s="65"/>
    </row>
    <row r="13" spans="3:22" ht="27.75" customHeight="1">
      <c r="C13" s="67" t="s">
        <v>285</v>
      </c>
      <c r="F13" s="103" t="s">
        <v>284</v>
      </c>
      <c r="G13" s="102"/>
      <c r="H13" s="104" t="str">
        <f>IF(ISERROR(VLOOKUP(F13,'AUTOBAREMO LINEA 3'!#REF!,1,FALSE)),F13,"")</f>
        <v>2º. El tema forme parte o se derive de la cultura o del patrimonio cultural andaluz o europeo.</v>
      </c>
      <c r="I13" s="102"/>
      <c r="J13" s="99" t="str">
        <f>INDEX($H$12:$H$18,MATCH(0,INDEX(COUNTIF($J$11:J12,$H$12:$H$18),0,0),0),0)</f>
        <v>2º. El tema forme parte o se derive de la cultura o del patrimonio cultural andaluz o europeo.</v>
      </c>
      <c r="K13" s="65"/>
      <c r="L13" s="65"/>
    </row>
    <row r="14" spans="3:22" ht="27.75" customHeight="1">
      <c r="C14" s="67" t="s">
        <v>283</v>
      </c>
      <c r="F14" s="103" t="s">
        <v>282</v>
      </c>
      <c r="G14" s="102"/>
      <c r="H14" s="104" t="str">
        <f>IF(ISERROR(VLOOKUP(F14,'AUTOBAREMO LINEA 3'!#REF!,1,FALSE)),F14,"")</f>
        <v>3º. El contenido tenga carácter biográfico, o en general, refleje hechos o personajes de carácter histórico, sin perjuicio de las adaptaciones libres propias de un guion cinematográfico.</v>
      </c>
      <c r="I14" s="102"/>
      <c r="J14" s="99" t="str">
        <f>INDEX($H$12:$H$18,MATCH(0,INDEX(COUNTIF($J$11:J13,$H$12:$H$18),0,0),0),0)</f>
        <v>3º. El contenido tenga carácter biográfico, o en general, refleje hechos o personajes de carácter histórico, sin perjuicio de las adaptaciones libres propias de un guion cinematográfico.</v>
      </c>
      <c r="K14" s="65"/>
      <c r="L14" s="65"/>
    </row>
    <row r="15" spans="3:22" ht="27.75" customHeight="1">
      <c r="C15" s="67" t="s">
        <v>281</v>
      </c>
      <c r="F15" s="103" t="s">
        <v>280</v>
      </c>
      <c r="G15" s="99"/>
      <c r="H15" s="104" t="str">
        <f>IF(ISERROR(VLOOKUP(F15,'AUTOBAREMO LINEA 3'!#REF!,1,FALSE)),F15,"")</f>
        <v>4º. La obra audiovisual trate temas actuales, culturales, sociales o políticos de interés para la población de la Comunidad Andaluza o de la Unión Europea</v>
      </c>
      <c r="I15" s="99"/>
      <c r="J15" s="99" t="str">
        <f>INDEX($H$12:$H$18,MATCH(0,INDEX(COUNTIF($J$11:J14,$H$12:$H$18),0,0),0),0)</f>
        <v>4º. La obra audiovisual trate temas actuales, culturales, sociales o políticos de interés para la población de la Comunidad Andaluza o de la Unión Europea</v>
      </c>
      <c r="L15" s="2"/>
    </row>
    <row r="16" spans="3:22" ht="27.75" customHeight="1">
      <c r="C16" s="67" t="s">
        <v>279</v>
      </c>
      <c r="F16" s="103" t="s">
        <v>278</v>
      </c>
      <c r="G16" s="99"/>
      <c r="H16" s="104" t="str">
        <f>IF(ISERROR(VLOOKUP(F16,'AUTOBAREMO LINEA 3'!#REF!,1,FALSE)),F16,"")</f>
        <v>5º. El contenido tenga relación directa con la literatura, la música, la danza, la arquitectura, la pintura, la escultura, y en general con las expresiones de la creación artística.</v>
      </c>
      <c r="I16" s="99"/>
      <c r="J16" s="99" t="str">
        <f>INDEX($H$12:$H$18,MATCH(0,INDEX(COUNTIF($J$11:J15,$H$12:$H$18),0,0),0),0)</f>
        <v>5º. El contenido tenga relación directa con la literatura, la música, la danza, la arquitectura, la pintura, la escultura, y en general con las expresiones de la creación artística.</v>
      </c>
      <c r="L16" s="2"/>
    </row>
    <row r="17" spans="3:12" ht="27.75" customHeight="1">
      <c r="C17" s="67" t="s">
        <v>277</v>
      </c>
      <c r="F17" s="103" t="s">
        <v>378</v>
      </c>
      <c r="G17" s="99"/>
      <c r="H17" s="104" t="str">
        <f>IF(ISERROR(VLOOKUP(F17,'AUTOBAREMO LINEA 3'!#REF!,1,FALSE)),F17,"")</f>
        <v>6º. La obra audiovisual utilice el patrimonio arquitectónico, arqueológico, natural o inmaterial de la Comunidad Andaluza para reflejar el contexto cultural europeo.</v>
      </c>
      <c r="I17" s="99"/>
      <c r="J17" s="99" t="str">
        <f>INDEX($H$12:$H$18,MATCH(0,INDEX(COUNTIF($J$11:J16,$H$12:$H$18),0,0),0),0)</f>
        <v>6º. La obra audiovisual utilice el patrimonio arquitectónico, arqueológico, natural o inmaterial de la Comunidad Andaluza para reflejar el contexto cultural europeo.</v>
      </c>
      <c r="L17" s="2"/>
    </row>
    <row r="18" spans="3:12" ht="27.75" customHeight="1" thickBot="1">
      <c r="C18" s="67" t="s">
        <v>276</v>
      </c>
      <c r="F18" s="105" t="s">
        <v>275</v>
      </c>
      <c r="G18" s="99"/>
      <c r="H18" s="104" t="str">
        <f>IF(ISERROR(VLOOKUP(F18,'AUTOBAREMO LINEA 3'!#REF!,1,FALSE)),F18,"")</f>
        <v>7º. Se dirija específicamente al público infantil o juvenil.</v>
      </c>
      <c r="I18" s="99"/>
      <c r="J18" s="99" t="str">
        <f>INDEX($H$12:$H$18,MATCH(0,INDEX(COUNTIF($J$11:J17,$H$12:$H$18),0,0),0),0)</f>
        <v>7º. Se dirija específicamente al público infantil o juvenil.</v>
      </c>
      <c r="L18" s="2"/>
    </row>
    <row r="19" spans="3:12" ht="27.75" customHeight="1" thickBot="1">
      <c r="C19" s="66" t="s">
        <v>274</v>
      </c>
      <c r="F19" s="65"/>
      <c r="G19" s="2"/>
      <c r="H19" s="2"/>
      <c r="I19" s="2"/>
      <c r="L19" s="2"/>
    </row>
    <row r="20" spans="3:12" ht="27.75" customHeight="1"/>
    <row r="21" spans="3:12" ht="27.75" customHeight="1"/>
    <row r="22" spans="3:12" ht="27.75" customHeight="1"/>
    <row r="23" spans="3:12" ht="27.75" customHeight="1"/>
  </sheetData>
  <dataConsolidate/>
  <mergeCells count="1">
    <mergeCell ref="H9:J9"/>
  </mergeCells>
  <dataValidations count="1">
    <dataValidation type="list" allowBlank="1" showInputMessage="1" showErrorMessage="1" sqref="F7">
      <formula1>Modalidad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17"/>
  <sheetViews>
    <sheetView topLeftCell="B1" workbookViewId="0">
      <selection activeCell="F79" sqref="F79"/>
    </sheetView>
  </sheetViews>
  <sheetFormatPr baseColWidth="10" defaultRowHeight="14.4"/>
  <cols>
    <col min="1" max="1" width="81.6640625" style="1" customWidth="1" collapsed="1"/>
    <col min="2" max="2" width="56.33203125" customWidth="1" collapsed="1"/>
    <col min="3" max="3" width="18.44140625" style="9" customWidth="1" collapsed="1"/>
    <col min="4" max="4" width="24" style="9" customWidth="1" collapsed="1"/>
    <col min="5" max="5" width="17" customWidth="1" collapsed="1"/>
    <col min="6" max="6" width="78.6640625" customWidth="1" collapsed="1"/>
    <col min="7" max="7" width="10.88671875" customWidth="1" collapsed="1"/>
    <col min="8" max="8" width="57.6640625" customWidth="1" collapsed="1"/>
    <col min="10" max="10" width="29.109375" customWidth="1" collapsed="1"/>
    <col min="12" max="12" width="36.33203125" customWidth="1" collapsed="1"/>
  </cols>
  <sheetData>
    <row r="1" spans="1:12" s="4" customFormat="1" ht="15">
      <c r="A1" s="11" t="s">
        <v>303</v>
      </c>
      <c r="C1" s="9"/>
      <c r="D1" s="9"/>
    </row>
    <row r="2" spans="1:12" ht="15">
      <c r="B2" s="1"/>
      <c r="C2" s="10"/>
      <c r="D2" s="10"/>
    </row>
    <row r="3" spans="1:12" ht="19.5" customHeight="1">
      <c r="A3" s="13" t="s">
        <v>24</v>
      </c>
      <c r="B3" s="12" t="s">
        <v>26</v>
      </c>
      <c r="C3" s="12" t="s">
        <v>27</v>
      </c>
      <c r="D3" s="12" t="s">
        <v>28</v>
      </c>
      <c r="F3" s="11" t="s">
        <v>24</v>
      </c>
      <c r="H3" s="5" t="s">
        <v>300</v>
      </c>
      <c r="I3" s="5"/>
      <c r="J3" s="5"/>
      <c r="L3" s="5"/>
    </row>
    <row r="4" spans="1:12" s="4" customFormat="1" ht="24" customHeight="1">
      <c r="A4" s="13"/>
      <c r="B4" s="12"/>
      <c r="C4" s="12">
        <v>0</v>
      </c>
      <c r="D4" s="12">
        <v>0</v>
      </c>
      <c r="F4" s="11"/>
      <c r="H4" s="5" t="s">
        <v>25</v>
      </c>
      <c r="I4" s="5"/>
      <c r="J4" s="5"/>
      <c r="L4" s="21" t="s">
        <v>170</v>
      </c>
    </row>
    <row r="5" spans="1:12" s="14" customFormat="1" ht="28.5" customHeight="1">
      <c r="A5" s="17" t="s">
        <v>2</v>
      </c>
      <c r="B5" s="7" t="s">
        <v>242</v>
      </c>
      <c r="C5" s="12">
        <v>3</v>
      </c>
      <c r="D5" s="12">
        <v>5</v>
      </c>
      <c r="F5" s="13" t="s">
        <v>2</v>
      </c>
      <c r="H5" s="21" t="s">
        <v>29</v>
      </c>
      <c r="I5" s="6"/>
      <c r="J5" s="6"/>
      <c r="L5" s="15" t="s">
        <v>171</v>
      </c>
    </row>
    <row r="6" spans="1:12" s="14" customFormat="1" ht="28.5" customHeight="1">
      <c r="A6" s="17" t="s">
        <v>2</v>
      </c>
      <c r="B6" s="7" t="s">
        <v>32</v>
      </c>
      <c r="C6" s="12">
        <v>2</v>
      </c>
      <c r="D6" s="12">
        <v>4</v>
      </c>
      <c r="F6" s="7" t="s">
        <v>30</v>
      </c>
      <c r="H6" s="6" t="s">
        <v>31</v>
      </c>
      <c r="I6" s="6"/>
      <c r="J6" s="6"/>
    </row>
    <row r="7" spans="1:12" s="14" customFormat="1" ht="28.5" customHeight="1">
      <c r="A7" s="17" t="s">
        <v>2</v>
      </c>
      <c r="B7" s="7" t="s">
        <v>35</v>
      </c>
      <c r="C7" s="12">
        <v>2</v>
      </c>
      <c r="D7" s="12">
        <v>3</v>
      </c>
      <c r="F7" s="7" t="s">
        <v>33</v>
      </c>
      <c r="H7" s="6" t="s">
        <v>34</v>
      </c>
      <c r="I7" s="6"/>
      <c r="J7" s="6"/>
      <c r="L7" s="15" t="s">
        <v>27</v>
      </c>
    </row>
    <row r="8" spans="1:12" s="14" customFormat="1" ht="28.5" customHeight="1">
      <c r="A8" s="13" t="s">
        <v>30</v>
      </c>
      <c r="B8" s="7" t="s">
        <v>38</v>
      </c>
      <c r="C8" s="12">
        <v>2</v>
      </c>
      <c r="D8" s="12">
        <v>3</v>
      </c>
      <c r="F8" s="7" t="s">
        <v>36</v>
      </c>
      <c r="H8" s="6" t="s">
        <v>37</v>
      </c>
      <c r="I8" s="6"/>
      <c r="J8" s="6"/>
      <c r="L8" s="15" t="s">
        <v>172</v>
      </c>
    </row>
    <row r="9" spans="1:12" s="14" customFormat="1" ht="28.5" customHeight="1">
      <c r="A9" s="13" t="s">
        <v>30</v>
      </c>
      <c r="B9" s="7" t="s">
        <v>40</v>
      </c>
      <c r="C9" s="12">
        <v>1</v>
      </c>
      <c r="D9" s="12">
        <v>2</v>
      </c>
      <c r="F9" s="7" t="s">
        <v>39</v>
      </c>
    </row>
    <row r="10" spans="1:12" s="14" customFormat="1" ht="28.5" customHeight="1">
      <c r="A10" s="17" t="s">
        <v>33</v>
      </c>
      <c r="B10" s="7" t="s">
        <v>42</v>
      </c>
      <c r="C10" s="12">
        <v>2</v>
      </c>
      <c r="D10" s="12">
        <v>4</v>
      </c>
      <c r="F10" s="7" t="s">
        <v>41</v>
      </c>
      <c r="H10" s="21" t="s">
        <v>154</v>
      </c>
      <c r="I10" s="22"/>
      <c r="J10" s="22"/>
    </row>
    <row r="11" spans="1:12" s="14" customFormat="1" ht="28.5" customHeight="1">
      <c r="A11" s="17" t="s">
        <v>33</v>
      </c>
      <c r="B11" s="7" t="s">
        <v>44</v>
      </c>
      <c r="C11" s="12">
        <v>1</v>
      </c>
      <c r="D11" s="12">
        <v>2</v>
      </c>
      <c r="F11" s="7" t="s">
        <v>43</v>
      </c>
      <c r="H11" s="21" t="s">
        <v>153</v>
      </c>
      <c r="I11" s="22"/>
      <c r="J11" s="22"/>
    </row>
    <row r="12" spans="1:12" s="14" customFormat="1" ht="28.5" customHeight="1">
      <c r="A12" s="13" t="s">
        <v>36</v>
      </c>
      <c r="B12" s="7" t="s">
        <v>46</v>
      </c>
      <c r="C12" s="12">
        <v>1</v>
      </c>
      <c r="D12" s="12">
        <v>2</v>
      </c>
      <c r="F12" s="7" t="s">
        <v>45</v>
      </c>
      <c r="H12" s="21" t="s">
        <v>155</v>
      </c>
      <c r="I12" s="22"/>
      <c r="J12" s="22"/>
    </row>
    <row r="13" spans="1:12" s="14" customFormat="1" ht="28.5" customHeight="1">
      <c r="A13" s="18" t="s">
        <v>39</v>
      </c>
      <c r="B13" s="7" t="s">
        <v>48</v>
      </c>
      <c r="C13" s="12">
        <v>1</v>
      </c>
      <c r="D13" s="12">
        <v>2</v>
      </c>
      <c r="F13" s="7" t="s">
        <v>47</v>
      </c>
      <c r="H13" s="21" t="s">
        <v>156</v>
      </c>
      <c r="I13" s="22"/>
      <c r="J13" s="22"/>
    </row>
    <row r="14" spans="1:12" s="14" customFormat="1" ht="28.5" customHeight="1">
      <c r="A14" s="13" t="s">
        <v>41</v>
      </c>
      <c r="B14" s="7" t="s">
        <v>50</v>
      </c>
      <c r="C14" s="12">
        <v>2</v>
      </c>
      <c r="D14" s="12">
        <v>2</v>
      </c>
      <c r="F14" s="7" t="s">
        <v>49</v>
      </c>
      <c r="H14" s="21" t="s">
        <v>157</v>
      </c>
      <c r="I14" s="22"/>
      <c r="J14" s="22"/>
    </row>
    <row r="15" spans="1:12" s="14" customFormat="1" ht="28.5" customHeight="1">
      <c r="A15" s="18" t="s">
        <v>43</v>
      </c>
      <c r="B15" s="7" t="s">
        <v>52</v>
      </c>
      <c r="C15" s="12">
        <v>2</v>
      </c>
      <c r="D15" s="12">
        <v>3</v>
      </c>
      <c r="F15" s="7" t="s">
        <v>51</v>
      </c>
      <c r="H15" s="21" t="s">
        <v>158</v>
      </c>
      <c r="I15" s="22"/>
      <c r="J15" s="22"/>
    </row>
    <row r="16" spans="1:12" s="14" customFormat="1" ht="28.5" customHeight="1">
      <c r="A16" s="13" t="s">
        <v>45</v>
      </c>
      <c r="B16" s="7" t="s">
        <v>53</v>
      </c>
      <c r="C16" s="12">
        <v>1</v>
      </c>
      <c r="D16" s="12">
        <v>2</v>
      </c>
      <c r="F16" s="7" t="s">
        <v>167</v>
      </c>
      <c r="H16" s="21" t="s">
        <v>159</v>
      </c>
      <c r="I16" s="22"/>
      <c r="J16" s="22"/>
    </row>
    <row r="17" spans="1:6" s="14" customFormat="1" ht="28.5" customHeight="1">
      <c r="A17" s="18" t="s">
        <v>47</v>
      </c>
      <c r="B17" s="7" t="s">
        <v>55</v>
      </c>
      <c r="C17" s="12">
        <v>2</v>
      </c>
      <c r="D17" s="12">
        <v>4</v>
      </c>
      <c r="F17" s="7" t="s">
        <v>54</v>
      </c>
    </row>
    <row r="18" spans="1:6" s="14" customFormat="1" ht="28.5" customHeight="1">
      <c r="A18" s="18" t="s">
        <v>47</v>
      </c>
      <c r="B18" s="7" t="s">
        <v>271</v>
      </c>
      <c r="C18" s="12">
        <v>2</v>
      </c>
      <c r="D18" s="12">
        <v>4</v>
      </c>
      <c r="F18" s="7" t="s">
        <v>56</v>
      </c>
    </row>
    <row r="19" spans="1:6" s="14" customFormat="1" ht="28.5" customHeight="1">
      <c r="A19" s="18" t="s">
        <v>47</v>
      </c>
      <c r="B19" s="7" t="s">
        <v>272</v>
      </c>
      <c r="C19" s="12">
        <v>2</v>
      </c>
      <c r="D19" s="12">
        <v>4</v>
      </c>
      <c r="F19" s="7" t="s">
        <v>58</v>
      </c>
    </row>
    <row r="20" spans="1:6" s="14" customFormat="1" ht="28.5" customHeight="1">
      <c r="A20" s="18" t="s">
        <v>47</v>
      </c>
      <c r="B20" s="7" t="s">
        <v>273</v>
      </c>
      <c r="C20" s="12">
        <v>2</v>
      </c>
      <c r="D20" s="12">
        <v>4</v>
      </c>
      <c r="F20" s="7" t="s">
        <v>60</v>
      </c>
    </row>
    <row r="21" spans="1:6" s="14" customFormat="1" ht="28.5" customHeight="1">
      <c r="A21" s="13" t="s">
        <v>49</v>
      </c>
      <c r="B21" s="7" t="s">
        <v>57</v>
      </c>
      <c r="C21" s="12">
        <v>2</v>
      </c>
      <c r="D21" s="12">
        <v>3</v>
      </c>
      <c r="F21" s="7" t="s">
        <v>62</v>
      </c>
    </row>
    <row r="22" spans="1:6" s="14" customFormat="1" ht="28.5" customHeight="1">
      <c r="A22" s="18" t="s">
        <v>51</v>
      </c>
      <c r="B22" s="7" t="s">
        <v>59</v>
      </c>
      <c r="C22" s="12">
        <v>2</v>
      </c>
      <c r="D22" s="12">
        <v>3</v>
      </c>
      <c r="F22" s="7" t="s">
        <v>64</v>
      </c>
    </row>
    <row r="23" spans="1:6" s="14" customFormat="1" ht="28.5" customHeight="1">
      <c r="A23" s="19" t="s">
        <v>167</v>
      </c>
      <c r="B23" s="7" t="s">
        <v>61</v>
      </c>
      <c r="C23" s="12">
        <v>2</v>
      </c>
      <c r="D23" s="12">
        <v>4</v>
      </c>
      <c r="F23" s="7" t="s">
        <v>66</v>
      </c>
    </row>
    <row r="24" spans="1:6" s="14" customFormat="1" ht="28.5" customHeight="1">
      <c r="A24" s="19" t="s">
        <v>167</v>
      </c>
      <c r="B24" s="7" t="s">
        <v>63</v>
      </c>
      <c r="C24" s="12">
        <v>1</v>
      </c>
      <c r="D24" s="12">
        <v>2</v>
      </c>
      <c r="F24" s="7" t="s">
        <v>68</v>
      </c>
    </row>
    <row r="25" spans="1:6" s="14" customFormat="1" ht="28.5" customHeight="1">
      <c r="A25" s="20" t="s">
        <v>54</v>
      </c>
      <c r="B25" s="7" t="s">
        <v>65</v>
      </c>
      <c r="C25" s="12">
        <v>1</v>
      </c>
      <c r="D25" s="12">
        <v>2</v>
      </c>
      <c r="F25" s="7" t="s">
        <v>70</v>
      </c>
    </row>
    <row r="26" spans="1:6" s="14" customFormat="1" ht="28.5" customHeight="1">
      <c r="A26" s="13" t="s">
        <v>56</v>
      </c>
      <c r="B26" s="7" t="s">
        <v>67</v>
      </c>
      <c r="C26" s="12">
        <v>2</v>
      </c>
      <c r="D26" s="12">
        <v>4</v>
      </c>
      <c r="F26" s="7" t="s">
        <v>72</v>
      </c>
    </row>
    <row r="27" spans="1:6" s="14" customFormat="1" ht="28.5" customHeight="1">
      <c r="A27" s="20" t="s">
        <v>58</v>
      </c>
      <c r="B27" s="7" t="s">
        <v>69</v>
      </c>
      <c r="C27" s="12">
        <v>2</v>
      </c>
      <c r="D27" s="12">
        <v>3</v>
      </c>
      <c r="F27" s="7" t="s">
        <v>74</v>
      </c>
    </row>
    <row r="28" spans="1:6" s="14" customFormat="1" ht="28.5" customHeight="1">
      <c r="A28" s="13" t="s">
        <v>60</v>
      </c>
      <c r="B28" s="7" t="s">
        <v>71</v>
      </c>
      <c r="C28" s="12">
        <v>2</v>
      </c>
      <c r="D28" s="12">
        <v>3</v>
      </c>
      <c r="F28" s="7" t="s">
        <v>76</v>
      </c>
    </row>
    <row r="29" spans="1:6" s="14" customFormat="1" ht="28.5" customHeight="1">
      <c r="A29" s="20" t="s">
        <v>62</v>
      </c>
      <c r="B29" s="7" t="s">
        <v>73</v>
      </c>
      <c r="C29" s="12">
        <v>1</v>
      </c>
      <c r="D29" s="12">
        <v>2</v>
      </c>
      <c r="F29" s="7" t="s">
        <v>78</v>
      </c>
    </row>
    <row r="30" spans="1:6" s="14" customFormat="1" ht="28.5" customHeight="1">
      <c r="A30" s="19" t="s">
        <v>64</v>
      </c>
      <c r="B30" s="7" t="s">
        <v>75</v>
      </c>
      <c r="C30" s="12">
        <v>2</v>
      </c>
      <c r="D30" s="12">
        <v>3</v>
      </c>
      <c r="F30" s="7" t="s">
        <v>79</v>
      </c>
    </row>
    <row r="31" spans="1:6" s="14" customFormat="1" ht="28.5" customHeight="1">
      <c r="A31" s="19" t="s">
        <v>64</v>
      </c>
      <c r="B31" s="7" t="s">
        <v>77</v>
      </c>
      <c r="C31" s="12">
        <v>1</v>
      </c>
      <c r="D31" s="12">
        <v>2</v>
      </c>
      <c r="F31" s="7" t="s">
        <v>80</v>
      </c>
    </row>
    <row r="32" spans="1:6" s="14" customFormat="1" ht="28.5" customHeight="1">
      <c r="A32" s="20" t="s">
        <v>66</v>
      </c>
      <c r="B32" s="7" t="s">
        <v>231</v>
      </c>
      <c r="C32" s="63">
        <v>1</v>
      </c>
      <c r="D32" s="12">
        <v>2</v>
      </c>
      <c r="F32" s="7" t="s">
        <v>82</v>
      </c>
    </row>
    <row r="33" spans="1:6" s="14" customFormat="1" ht="28.5" customHeight="1">
      <c r="A33" s="13" t="s">
        <v>68</v>
      </c>
      <c r="B33" s="7" t="s">
        <v>232</v>
      </c>
      <c r="C33" s="63">
        <v>1</v>
      </c>
      <c r="D33" s="12">
        <v>2</v>
      </c>
      <c r="F33" s="7" t="s">
        <v>84</v>
      </c>
    </row>
    <row r="34" spans="1:6" s="14" customFormat="1" ht="28.5" customHeight="1">
      <c r="A34" s="20" t="s">
        <v>70</v>
      </c>
      <c r="B34" s="7" t="s">
        <v>81</v>
      </c>
      <c r="C34" s="12">
        <v>2</v>
      </c>
      <c r="D34" s="12">
        <v>2</v>
      </c>
      <c r="F34" s="60" t="s">
        <v>168</v>
      </c>
    </row>
    <row r="35" spans="1:6" s="14" customFormat="1" ht="28.5" customHeight="1">
      <c r="A35" s="13" t="s">
        <v>72</v>
      </c>
      <c r="B35" s="7" t="s">
        <v>83</v>
      </c>
      <c r="C35" s="12">
        <v>1</v>
      </c>
      <c r="D35" s="12">
        <v>2</v>
      </c>
      <c r="F35" s="7" t="s">
        <v>86</v>
      </c>
    </row>
    <row r="36" spans="1:6" s="14" customFormat="1" ht="28.5" customHeight="1">
      <c r="A36" s="20" t="s">
        <v>74</v>
      </c>
      <c r="B36" s="7" t="s">
        <v>85</v>
      </c>
      <c r="C36" s="12">
        <v>1</v>
      </c>
      <c r="D36" s="12">
        <v>2</v>
      </c>
      <c r="F36" s="7" t="s">
        <v>88</v>
      </c>
    </row>
    <row r="37" spans="1:6" s="14" customFormat="1" ht="28.5" customHeight="1">
      <c r="A37" s="19" t="s">
        <v>76</v>
      </c>
      <c r="B37" s="7" t="s">
        <v>53</v>
      </c>
      <c r="C37" s="12">
        <v>2</v>
      </c>
      <c r="D37" s="12">
        <v>3</v>
      </c>
      <c r="F37" s="7" t="s">
        <v>89</v>
      </c>
    </row>
    <row r="38" spans="1:6" s="14" customFormat="1" ht="28.5" customHeight="1">
      <c r="A38" s="19" t="s">
        <v>76</v>
      </c>
      <c r="B38" s="7" t="s">
        <v>87</v>
      </c>
      <c r="C38" s="12">
        <v>1</v>
      </c>
      <c r="D38" s="12">
        <v>2</v>
      </c>
      <c r="F38" s="7" t="s">
        <v>90</v>
      </c>
    </row>
    <row r="39" spans="1:6" s="14" customFormat="1" ht="28.5" customHeight="1">
      <c r="A39" s="18" t="s">
        <v>78</v>
      </c>
      <c r="B39" s="7" t="s">
        <v>233</v>
      </c>
      <c r="C39" s="12">
        <v>2</v>
      </c>
      <c r="D39" s="12">
        <v>4</v>
      </c>
      <c r="F39" s="7" t="s">
        <v>91</v>
      </c>
    </row>
    <row r="40" spans="1:6" s="14" customFormat="1" ht="28.5" customHeight="1">
      <c r="A40" s="18" t="s">
        <v>78</v>
      </c>
      <c r="B40" s="7" t="s">
        <v>234</v>
      </c>
      <c r="C40" s="63">
        <v>1</v>
      </c>
      <c r="D40" s="12">
        <v>2</v>
      </c>
      <c r="F40" s="7" t="s">
        <v>92</v>
      </c>
    </row>
    <row r="41" spans="1:6" s="14" customFormat="1" ht="28.5" customHeight="1">
      <c r="A41" s="19" t="s">
        <v>79</v>
      </c>
      <c r="B41" s="7" t="s">
        <v>235</v>
      </c>
      <c r="C41" s="12">
        <v>3</v>
      </c>
      <c r="D41" s="12">
        <v>5</v>
      </c>
      <c r="F41" s="7" t="s">
        <v>93</v>
      </c>
    </row>
    <row r="42" spans="1:6" s="14" customFormat="1" ht="28.5" customHeight="1">
      <c r="A42" s="19" t="s">
        <v>79</v>
      </c>
      <c r="B42" s="7" t="s">
        <v>236</v>
      </c>
      <c r="C42" s="63">
        <v>2</v>
      </c>
      <c r="D42" s="12">
        <v>4</v>
      </c>
      <c r="F42" s="7" t="s">
        <v>94</v>
      </c>
    </row>
    <row r="43" spans="1:6" s="14" customFormat="1" ht="28.5" customHeight="1">
      <c r="A43" s="19" t="s">
        <v>79</v>
      </c>
      <c r="B43" s="7" t="s">
        <v>237</v>
      </c>
      <c r="C43" s="12">
        <v>2</v>
      </c>
      <c r="D43" s="12">
        <v>3</v>
      </c>
      <c r="F43" s="7" t="s">
        <v>95</v>
      </c>
    </row>
    <row r="44" spans="1:6" s="14" customFormat="1" ht="28.5" customHeight="1">
      <c r="A44" s="8" t="s">
        <v>80</v>
      </c>
      <c r="B44" s="7" t="s">
        <v>238</v>
      </c>
      <c r="C44" s="12">
        <v>3</v>
      </c>
      <c r="D44" s="12">
        <v>5</v>
      </c>
      <c r="F44" s="7" t="s">
        <v>97</v>
      </c>
    </row>
    <row r="45" spans="1:6" s="14" customFormat="1" ht="28.5" customHeight="1">
      <c r="A45" s="8" t="s">
        <v>80</v>
      </c>
      <c r="B45" s="7" t="s">
        <v>239</v>
      </c>
      <c r="C45" s="12">
        <v>1</v>
      </c>
      <c r="D45" s="12">
        <v>2</v>
      </c>
      <c r="F45" s="7" t="s">
        <v>98</v>
      </c>
    </row>
    <row r="46" spans="1:6" s="14" customFormat="1" ht="28.5" customHeight="1">
      <c r="A46" s="13" t="s">
        <v>82</v>
      </c>
      <c r="B46" s="7" t="s">
        <v>96</v>
      </c>
      <c r="C46" s="12">
        <v>2</v>
      </c>
      <c r="D46" s="12">
        <v>3</v>
      </c>
      <c r="F46" s="7" t="s">
        <v>99</v>
      </c>
    </row>
    <row r="47" spans="1:6" s="14" customFormat="1" ht="28.5" customHeight="1">
      <c r="A47" s="8" t="s">
        <v>84</v>
      </c>
      <c r="B47" s="7" t="s">
        <v>53</v>
      </c>
      <c r="C47" s="12">
        <v>2</v>
      </c>
      <c r="D47" s="12">
        <v>3</v>
      </c>
      <c r="F47" s="7" t="s">
        <v>100</v>
      </c>
    </row>
    <row r="48" spans="1:6" s="14" customFormat="1" ht="28.5" customHeight="1">
      <c r="A48" s="13" t="s">
        <v>168</v>
      </c>
      <c r="B48" s="7" t="s">
        <v>241</v>
      </c>
      <c r="C48" s="12">
        <v>3</v>
      </c>
      <c r="D48" s="12">
        <v>5</v>
      </c>
      <c r="F48" s="7" t="s">
        <v>102</v>
      </c>
    </row>
    <row r="49" spans="1:6" s="14" customFormat="1" ht="28.5" customHeight="1">
      <c r="A49" s="13" t="s">
        <v>168</v>
      </c>
      <c r="B49" s="7" t="s">
        <v>240</v>
      </c>
      <c r="C49" s="63">
        <v>2</v>
      </c>
      <c r="D49" s="12">
        <v>4</v>
      </c>
      <c r="F49" s="7" t="s">
        <v>104</v>
      </c>
    </row>
    <row r="50" spans="1:6" s="14" customFormat="1" ht="28.5" customHeight="1">
      <c r="A50" s="8" t="s">
        <v>86</v>
      </c>
      <c r="B50" s="7" t="s">
        <v>101</v>
      </c>
      <c r="C50" s="12">
        <v>2</v>
      </c>
      <c r="D50" s="12">
        <v>3</v>
      </c>
      <c r="F50" s="7" t="s">
        <v>106</v>
      </c>
    </row>
    <row r="51" spans="1:6" s="14" customFormat="1" ht="28.5" customHeight="1">
      <c r="A51" s="13" t="s">
        <v>88</v>
      </c>
      <c r="B51" s="7" t="s">
        <v>103</v>
      </c>
      <c r="C51" s="12">
        <v>1</v>
      </c>
      <c r="D51" s="12">
        <v>2</v>
      </c>
      <c r="F51" s="7" t="s">
        <v>108</v>
      </c>
    </row>
    <row r="52" spans="1:6" s="14" customFormat="1" ht="28.5" customHeight="1">
      <c r="A52" s="8" t="s">
        <v>89</v>
      </c>
      <c r="B52" s="7" t="s">
        <v>105</v>
      </c>
      <c r="C52" s="12">
        <v>2</v>
      </c>
      <c r="D52" s="12">
        <v>3</v>
      </c>
      <c r="F52" s="7" t="s">
        <v>110</v>
      </c>
    </row>
    <row r="53" spans="1:6" s="14" customFormat="1" ht="28.5" customHeight="1">
      <c r="A53" s="13" t="s">
        <v>90</v>
      </c>
      <c r="B53" s="7" t="s">
        <v>107</v>
      </c>
      <c r="C53" s="12">
        <v>1</v>
      </c>
      <c r="D53" s="12">
        <v>2</v>
      </c>
      <c r="F53" s="7" t="s">
        <v>112</v>
      </c>
    </row>
    <row r="54" spans="1:6" s="14" customFormat="1" ht="28.5" customHeight="1">
      <c r="A54" s="8" t="s">
        <v>91</v>
      </c>
      <c r="B54" s="7" t="s">
        <v>109</v>
      </c>
      <c r="C54" s="12">
        <v>2</v>
      </c>
      <c r="D54" s="12">
        <v>4</v>
      </c>
      <c r="F54" s="7" t="s">
        <v>114</v>
      </c>
    </row>
    <row r="55" spans="1:6" s="14" customFormat="1" ht="28.5" customHeight="1">
      <c r="A55" s="8" t="s">
        <v>91</v>
      </c>
      <c r="B55" s="7" t="s">
        <v>111</v>
      </c>
      <c r="C55" s="12">
        <v>1</v>
      </c>
      <c r="D55" s="12">
        <v>2</v>
      </c>
      <c r="F55" s="7" t="s">
        <v>116</v>
      </c>
    </row>
    <row r="56" spans="1:6" s="14" customFormat="1" ht="28.5" customHeight="1">
      <c r="A56" s="13" t="s">
        <v>92</v>
      </c>
      <c r="B56" s="7" t="s">
        <v>113</v>
      </c>
      <c r="C56" s="12">
        <v>2</v>
      </c>
      <c r="D56" s="12">
        <v>4</v>
      </c>
      <c r="F56" s="6" t="s">
        <v>117</v>
      </c>
    </row>
    <row r="57" spans="1:6" s="14" customFormat="1" ht="28.5" customHeight="1">
      <c r="A57" s="13" t="s">
        <v>92</v>
      </c>
      <c r="B57" s="7" t="s">
        <v>115</v>
      </c>
      <c r="C57" s="12">
        <v>1</v>
      </c>
      <c r="D57" s="12">
        <v>2</v>
      </c>
      <c r="F57" s="7" t="s">
        <v>119</v>
      </c>
    </row>
    <row r="58" spans="1:6" s="14" customFormat="1" ht="28.5" customHeight="1">
      <c r="A58" s="8" t="s">
        <v>93</v>
      </c>
      <c r="B58" s="7" t="s">
        <v>53</v>
      </c>
      <c r="C58" s="12">
        <v>2</v>
      </c>
      <c r="D58" s="12">
        <v>3</v>
      </c>
      <c r="F58" s="7" t="s">
        <v>120</v>
      </c>
    </row>
    <row r="59" spans="1:6" s="14" customFormat="1" ht="28.5" customHeight="1">
      <c r="A59" s="8" t="s">
        <v>93</v>
      </c>
      <c r="B59" s="7" t="s">
        <v>118</v>
      </c>
      <c r="C59" s="12">
        <v>1</v>
      </c>
      <c r="D59" s="12">
        <v>2</v>
      </c>
      <c r="F59" s="7" t="s">
        <v>121</v>
      </c>
    </row>
    <row r="60" spans="1:6" s="14" customFormat="1" ht="28.5" customHeight="1">
      <c r="A60" s="13" t="s">
        <v>94</v>
      </c>
      <c r="B60" s="7" t="s">
        <v>53</v>
      </c>
      <c r="C60" s="12">
        <v>1</v>
      </c>
      <c r="D60" s="12">
        <v>2</v>
      </c>
      <c r="F60" s="7" t="s">
        <v>123</v>
      </c>
    </row>
    <row r="61" spans="1:6" s="14" customFormat="1" ht="28.5" customHeight="1">
      <c r="A61" s="8" t="s">
        <v>95</v>
      </c>
      <c r="B61" s="7" t="s">
        <v>53</v>
      </c>
      <c r="C61" s="12">
        <v>1</v>
      </c>
      <c r="D61" s="12">
        <v>2</v>
      </c>
      <c r="F61" s="7" t="s">
        <v>125</v>
      </c>
    </row>
    <row r="62" spans="1:6" s="14" customFormat="1" ht="28.5" customHeight="1">
      <c r="A62" s="13" t="s">
        <v>97</v>
      </c>
      <c r="B62" s="7" t="s">
        <v>122</v>
      </c>
      <c r="C62" s="12">
        <v>1</v>
      </c>
      <c r="D62" s="12">
        <v>2</v>
      </c>
      <c r="F62" s="7" t="s">
        <v>127</v>
      </c>
    </row>
    <row r="63" spans="1:6" s="14" customFormat="1" ht="28.5" customHeight="1">
      <c r="A63" s="8" t="s">
        <v>98</v>
      </c>
      <c r="B63" s="7" t="s">
        <v>124</v>
      </c>
      <c r="C63" s="12">
        <v>1</v>
      </c>
      <c r="D63" s="12">
        <v>2</v>
      </c>
      <c r="F63" s="7" t="s">
        <v>128</v>
      </c>
    </row>
    <row r="64" spans="1:6" s="14" customFormat="1" ht="28.5" customHeight="1">
      <c r="A64" s="13" t="s">
        <v>99</v>
      </c>
      <c r="B64" s="7" t="s">
        <v>126</v>
      </c>
      <c r="C64" s="12">
        <v>2</v>
      </c>
      <c r="D64" s="12">
        <v>4</v>
      </c>
      <c r="F64" s="7" t="s">
        <v>130</v>
      </c>
    </row>
    <row r="65" spans="1:6" s="14" customFormat="1" ht="28.5" customHeight="1">
      <c r="A65" s="20" t="s">
        <v>100</v>
      </c>
      <c r="B65" s="7" t="s">
        <v>48</v>
      </c>
      <c r="C65" s="12">
        <v>1</v>
      </c>
      <c r="D65" s="12">
        <v>2</v>
      </c>
      <c r="F65" s="7" t="s">
        <v>132</v>
      </c>
    </row>
    <row r="66" spans="1:6" s="14" customFormat="1" ht="28.5" customHeight="1">
      <c r="A66" s="13" t="s">
        <v>102</v>
      </c>
      <c r="B66" s="7" t="s">
        <v>129</v>
      </c>
      <c r="C66" s="12">
        <v>2</v>
      </c>
      <c r="D66" s="12">
        <v>4</v>
      </c>
      <c r="F66" s="7" t="s">
        <v>134</v>
      </c>
    </row>
    <row r="67" spans="1:6" s="14" customFormat="1" ht="28.5" customHeight="1">
      <c r="A67" s="20" t="s">
        <v>104</v>
      </c>
      <c r="B67" s="7" t="s">
        <v>131</v>
      </c>
      <c r="C67" s="12">
        <v>1</v>
      </c>
      <c r="D67" s="12">
        <v>2</v>
      </c>
      <c r="F67" s="7" t="s">
        <v>169</v>
      </c>
    </row>
    <row r="68" spans="1:6" s="14" customFormat="1" ht="28.5" customHeight="1">
      <c r="A68" s="13" t="s">
        <v>106</v>
      </c>
      <c r="B68" s="7" t="s">
        <v>133</v>
      </c>
      <c r="C68" s="12">
        <v>2</v>
      </c>
      <c r="D68" s="12">
        <v>4</v>
      </c>
      <c r="F68" s="61" t="s">
        <v>301</v>
      </c>
    </row>
    <row r="69" spans="1:6" s="14" customFormat="1" ht="28.5" customHeight="1">
      <c r="A69" s="13" t="s">
        <v>106</v>
      </c>
      <c r="B69" s="7" t="s">
        <v>135</v>
      </c>
      <c r="C69" s="12">
        <v>1</v>
      </c>
      <c r="D69" s="12">
        <v>2</v>
      </c>
    </row>
    <row r="70" spans="1:6" s="14" customFormat="1" ht="28.5" customHeight="1">
      <c r="A70" s="20" t="s">
        <v>108</v>
      </c>
      <c r="B70" s="7" t="s">
        <v>53</v>
      </c>
      <c r="C70" s="12">
        <v>1</v>
      </c>
      <c r="D70" s="12">
        <v>2</v>
      </c>
      <c r="F70" s="61" t="s">
        <v>243</v>
      </c>
    </row>
    <row r="71" spans="1:6" s="14" customFormat="1" ht="39" customHeight="1">
      <c r="A71" s="13" t="s">
        <v>110</v>
      </c>
      <c r="B71" s="7" t="s">
        <v>53</v>
      </c>
      <c r="C71" s="12">
        <v>1</v>
      </c>
      <c r="D71" s="12">
        <v>2</v>
      </c>
      <c r="F71" s="13" t="s">
        <v>193</v>
      </c>
    </row>
    <row r="72" spans="1:6" s="14" customFormat="1" ht="38.25" customHeight="1">
      <c r="A72" s="20" t="s">
        <v>112</v>
      </c>
      <c r="B72" s="7" t="s">
        <v>136</v>
      </c>
      <c r="C72" s="12">
        <v>1</v>
      </c>
      <c r="D72" s="12">
        <v>2</v>
      </c>
      <c r="F72" s="61" t="s">
        <v>244</v>
      </c>
    </row>
    <row r="73" spans="1:6" s="14" customFormat="1" ht="39" customHeight="1">
      <c r="A73" s="13" t="s">
        <v>114</v>
      </c>
      <c r="B73" s="7" t="s">
        <v>137</v>
      </c>
      <c r="C73" s="12">
        <v>1</v>
      </c>
      <c r="D73" s="12">
        <v>2</v>
      </c>
      <c r="F73" s="13" t="s">
        <v>199</v>
      </c>
    </row>
    <row r="74" spans="1:6" s="14" customFormat="1" ht="35.25" customHeight="1">
      <c r="A74" s="20" t="s">
        <v>116</v>
      </c>
      <c r="B74" s="7" t="s">
        <v>138</v>
      </c>
      <c r="C74" s="12">
        <v>2</v>
      </c>
      <c r="D74" s="12">
        <v>3</v>
      </c>
      <c r="F74" s="61" t="s">
        <v>245</v>
      </c>
    </row>
    <row r="75" spans="1:6" s="14" customFormat="1" ht="28.5" customHeight="1">
      <c r="A75" s="20" t="s">
        <v>116</v>
      </c>
      <c r="B75" s="7" t="s">
        <v>139</v>
      </c>
      <c r="C75" s="12">
        <v>1</v>
      </c>
      <c r="D75" s="12">
        <v>2</v>
      </c>
      <c r="F75" s="13" t="s">
        <v>200</v>
      </c>
    </row>
    <row r="76" spans="1:6" s="14" customFormat="1" ht="28.5" customHeight="1">
      <c r="A76" s="13" t="s">
        <v>117</v>
      </c>
      <c r="B76" s="7" t="s">
        <v>140</v>
      </c>
      <c r="C76" s="12">
        <v>3</v>
      </c>
      <c r="D76" s="12">
        <v>5</v>
      </c>
      <c r="F76" s="13" t="s">
        <v>196</v>
      </c>
    </row>
    <row r="77" spans="1:6" s="14" customFormat="1" ht="28.5" customHeight="1">
      <c r="A77" s="13" t="s">
        <v>117</v>
      </c>
      <c r="B77" s="7" t="s">
        <v>141</v>
      </c>
      <c r="C77" s="12">
        <v>2</v>
      </c>
      <c r="D77" s="12">
        <v>4</v>
      </c>
      <c r="F77" s="13" t="s">
        <v>201</v>
      </c>
    </row>
    <row r="78" spans="1:6" s="14" customFormat="1" ht="28.5" customHeight="1">
      <c r="A78" s="20" t="s">
        <v>119</v>
      </c>
      <c r="B78" s="7" t="s">
        <v>142</v>
      </c>
      <c r="C78" s="12">
        <v>2</v>
      </c>
      <c r="D78" s="12">
        <v>3</v>
      </c>
      <c r="F78" s="13" t="s">
        <v>198</v>
      </c>
    </row>
    <row r="79" spans="1:6" s="14" customFormat="1" ht="28.5" customHeight="1">
      <c r="A79" s="20" t="s">
        <v>119</v>
      </c>
      <c r="B79" s="7" t="s">
        <v>143</v>
      </c>
      <c r="C79" s="12">
        <v>1</v>
      </c>
      <c r="D79" s="12">
        <v>2</v>
      </c>
      <c r="F79" s="155" t="s">
        <v>358</v>
      </c>
    </row>
    <row r="80" spans="1:6" s="14" customFormat="1" ht="28.5" customHeight="1">
      <c r="A80" s="153" t="s">
        <v>301</v>
      </c>
      <c r="B80" s="154" t="s">
        <v>142</v>
      </c>
      <c r="C80" s="87">
        <v>1</v>
      </c>
      <c r="D80" s="87">
        <v>2</v>
      </c>
    </row>
    <row r="81" spans="1:4" s="14" customFormat="1" ht="28.5" customHeight="1">
      <c r="A81" s="13" t="s">
        <v>120</v>
      </c>
      <c r="B81" s="7" t="s">
        <v>144</v>
      </c>
      <c r="C81" s="12">
        <v>1</v>
      </c>
      <c r="D81" s="12">
        <v>2</v>
      </c>
    </row>
    <row r="82" spans="1:4" s="85" customFormat="1" ht="28.5" customHeight="1">
      <c r="A82" s="61" t="s">
        <v>121</v>
      </c>
      <c r="B82" s="60" t="s">
        <v>142</v>
      </c>
      <c r="C82" s="84">
        <v>2</v>
      </c>
      <c r="D82" s="84">
        <v>3</v>
      </c>
    </row>
    <row r="83" spans="1:4" s="85" customFormat="1" ht="28.5" customHeight="1">
      <c r="A83" s="61" t="s">
        <v>121</v>
      </c>
      <c r="B83" s="60" t="s">
        <v>145</v>
      </c>
      <c r="C83" s="84">
        <v>1</v>
      </c>
      <c r="D83" s="84">
        <v>2</v>
      </c>
    </row>
    <row r="84" spans="1:4" s="85" customFormat="1" ht="28.5" customHeight="1">
      <c r="A84" s="61" t="s">
        <v>123</v>
      </c>
      <c r="B84" s="60" t="s">
        <v>146</v>
      </c>
      <c r="C84" s="84">
        <v>1</v>
      </c>
      <c r="D84" s="84">
        <v>2</v>
      </c>
    </row>
    <row r="85" spans="1:4" s="85" customFormat="1" ht="28.5" customHeight="1">
      <c r="A85" s="61" t="s">
        <v>125</v>
      </c>
      <c r="B85" s="60" t="s">
        <v>147</v>
      </c>
      <c r="C85" s="84">
        <v>2</v>
      </c>
      <c r="D85" s="84">
        <v>3</v>
      </c>
    </row>
    <row r="86" spans="1:4" s="85" customFormat="1" ht="28.5" customHeight="1">
      <c r="A86" s="61" t="s">
        <v>127</v>
      </c>
      <c r="B86" s="60" t="s">
        <v>142</v>
      </c>
      <c r="C86" s="84">
        <v>1</v>
      </c>
      <c r="D86" s="84">
        <v>2</v>
      </c>
    </row>
    <row r="87" spans="1:4" s="85" customFormat="1" ht="28.5" customHeight="1">
      <c r="A87" s="61" t="s">
        <v>128</v>
      </c>
      <c r="B87" s="60" t="s">
        <v>148</v>
      </c>
      <c r="C87" s="84">
        <v>2</v>
      </c>
      <c r="D87" s="84">
        <v>3</v>
      </c>
    </row>
    <row r="88" spans="1:4" s="85" customFormat="1" ht="28.5" customHeight="1">
      <c r="A88" s="61" t="s">
        <v>130</v>
      </c>
      <c r="B88" s="60" t="s">
        <v>142</v>
      </c>
      <c r="C88" s="84">
        <v>2</v>
      </c>
      <c r="D88" s="84">
        <v>3</v>
      </c>
    </row>
    <row r="89" spans="1:4" s="85" customFormat="1" ht="28.5" customHeight="1">
      <c r="A89" s="61" t="s">
        <v>130</v>
      </c>
      <c r="B89" s="60" t="s">
        <v>149</v>
      </c>
      <c r="C89" s="84">
        <v>1</v>
      </c>
      <c r="D89" s="84">
        <v>2</v>
      </c>
    </row>
    <row r="90" spans="1:4" s="85" customFormat="1" ht="28.5" customHeight="1">
      <c r="A90" s="61" t="s">
        <v>132</v>
      </c>
      <c r="B90" s="60" t="s">
        <v>150</v>
      </c>
      <c r="C90" s="84">
        <v>2</v>
      </c>
      <c r="D90" s="84">
        <v>3</v>
      </c>
    </row>
    <row r="91" spans="1:4" s="85" customFormat="1" ht="31.5" customHeight="1">
      <c r="A91" s="61" t="s">
        <v>132</v>
      </c>
      <c r="B91" s="60" t="s">
        <v>151</v>
      </c>
      <c r="C91" s="84">
        <v>1</v>
      </c>
      <c r="D91" s="84">
        <v>2</v>
      </c>
    </row>
    <row r="92" spans="1:4" s="40" customFormat="1" ht="31.5" customHeight="1">
      <c r="A92" s="61" t="s">
        <v>134</v>
      </c>
      <c r="B92" s="60" t="s">
        <v>142</v>
      </c>
      <c r="C92" s="84">
        <v>1</v>
      </c>
      <c r="D92" s="84">
        <v>2</v>
      </c>
    </row>
    <row r="93" spans="1:4" s="40" customFormat="1" ht="26.25" customHeight="1">
      <c r="A93" s="61" t="s">
        <v>169</v>
      </c>
      <c r="B93" s="60" t="s">
        <v>142</v>
      </c>
      <c r="C93" s="84">
        <v>2</v>
      </c>
      <c r="D93" s="84">
        <v>3</v>
      </c>
    </row>
    <row r="94" spans="1:4" s="40" customFormat="1" ht="26.25" customHeight="1">
      <c r="A94" s="61" t="s">
        <v>169</v>
      </c>
      <c r="B94" s="60" t="s">
        <v>152</v>
      </c>
      <c r="C94" s="84">
        <v>1</v>
      </c>
      <c r="D94" s="84">
        <v>2</v>
      </c>
    </row>
    <row r="95" spans="1:4" s="40" customFormat="1" ht="26.25" customHeight="1">
      <c r="A95" s="61" t="s">
        <v>243</v>
      </c>
      <c r="B95" s="60" t="s">
        <v>197</v>
      </c>
      <c r="C95" s="86">
        <v>2</v>
      </c>
      <c r="D95" s="86">
        <v>3</v>
      </c>
    </row>
    <row r="96" spans="1:4" s="40" customFormat="1" ht="26.25" customHeight="1">
      <c r="A96" s="61" t="s">
        <v>193</v>
      </c>
      <c r="B96" s="60" t="s">
        <v>197</v>
      </c>
      <c r="C96" s="86">
        <v>2</v>
      </c>
      <c r="D96" s="86">
        <v>3</v>
      </c>
    </row>
    <row r="97" spans="1:4" s="40" customFormat="1" ht="37.5" customHeight="1">
      <c r="A97" s="61" t="s">
        <v>244</v>
      </c>
      <c r="B97" s="60" t="s">
        <v>197</v>
      </c>
      <c r="C97" s="86">
        <v>4</v>
      </c>
      <c r="D97" s="86">
        <v>5</v>
      </c>
    </row>
    <row r="98" spans="1:4" s="40" customFormat="1" ht="29.25" customHeight="1">
      <c r="A98" s="61" t="s">
        <v>199</v>
      </c>
      <c r="B98" s="60" t="s">
        <v>197</v>
      </c>
      <c r="C98" s="86">
        <v>3</v>
      </c>
      <c r="D98" s="86">
        <v>4</v>
      </c>
    </row>
    <row r="99" spans="1:4" ht="24" customHeight="1">
      <c r="A99" s="13" t="s">
        <v>245</v>
      </c>
      <c r="B99" s="7" t="s">
        <v>197</v>
      </c>
      <c r="C99" s="25">
        <v>2</v>
      </c>
      <c r="D99" s="25">
        <v>3</v>
      </c>
    </row>
    <row r="100" spans="1:4" ht="36" customHeight="1">
      <c r="A100" s="13" t="s">
        <v>200</v>
      </c>
      <c r="B100" s="7" t="s">
        <v>197</v>
      </c>
      <c r="C100" s="25">
        <v>2</v>
      </c>
      <c r="D100" s="25">
        <v>3</v>
      </c>
    </row>
    <row r="101" spans="1:4">
      <c r="A101" s="13" t="s">
        <v>196</v>
      </c>
      <c r="B101" s="7" t="s">
        <v>197</v>
      </c>
      <c r="C101" s="25">
        <v>2</v>
      </c>
      <c r="D101" s="25">
        <v>3</v>
      </c>
    </row>
    <row r="102" spans="1:4">
      <c r="A102" s="13" t="s">
        <v>201</v>
      </c>
      <c r="B102" s="7" t="s">
        <v>197</v>
      </c>
      <c r="C102" s="25">
        <v>2</v>
      </c>
      <c r="D102" s="25">
        <v>3</v>
      </c>
    </row>
    <row r="103" spans="1:4">
      <c r="A103" s="13" t="s">
        <v>198</v>
      </c>
      <c r="B103" s="7" t="s">
        <v>197</v>
      </c>
      <c r="C103" s="25">
        <v>2</v>
      </c>
      <c r="D103" s="25">
        <v>3</v>
      </c>
    </row>
    <row r="104" spans="1:4">
      <c r="B104" s="1"/>
      <c r="C104" s="10"/>
      <c r="D104" s="10"/>
    </row>
    <row r="105" spans="1:4" s="4" customFormat="1" ht="29.25" customHeight="1">
      <c r="A105" s="1"/>
      <c r="B105" s="1"/>
      <c r="C105" s="10"/>
      <c r="D105" s="10"/>
    </row>
    <row r="106" spans="1:4" s="4" customFormat="1" ht="46.5" customHeight="1">
      <c r="A106" s="1"/>
      <c r="B106" s="1"/>
      <c r="C106" s="10"/>
      <c r="D106" s="10"/>
    </row>
    <row r="107" spans="1:4" s="4" customFormat="1" ht="43.5" customHeight="1">
      <c r="A107" s="13" t="s">
        <v>192</v>
      </c>
      <c r="B107" s="25">
        <v>2</v>
      </c>
      <c r="C107" s="25">
        <v>3</v>
      </c>
    </row>
    <row r="108" spans="1:4" s="4" customFormat="1" ht="42" customHeight="1">
      <c r="A108" s="13" t="s">
        <v>193</v>
      </c>
      <c r="B108" s="25">
        <v>2</v>
      </c>
      <c r="C108" s="25">
        <v>3</v>
      </c>
    </row>
    <row r="109" spans="1:4" s="4" customFormat="1" ht="39" customHeight="1">
      <c r="A109" s="13" t="s">
        <v>194</v>
      </c>
      <c r="B109" s="25">
        <v>4</v>
      </c>
      <c r="C109" s="25">
        <v>5</v>
      </c>
    </row>
    <row r="110" spans="1:4" s="4" customFormat="1" ht="28.5" customHeight="1">
      <c r="A110" s="13" t="s">
        <v>199</v>
      </c>
      <c r="B110" s="25">
        <v>3</v>
      </c>
      <c r="C110" s="25">
        <v>4</v>
      </c>
    </row>
    <row r="111" spans="1:4" s="4" customFormat="1" ht="27" customHeight="1">
      <c r="A111" s="13" t="s">
        <v>195</v>
      </c>
      <c r="B111" s="25">
        <v>2</v>
      </c>
      <c r="C111" s="25">
        <v>3</v>
      </c>
    </row>
    <row r="112" spans="1:4" s="4" customFormat="1" ht="32.25" customHeight="1">
      <c r="A112" s="13" t="s">
        <v>200</v>
      </c>
      <c r="B112" s="25">
        <v>2</v>
      </c>
      <c r="C112" s="25">
        <v>3</v>
      </c>
    </row>
    <row r="113" spans="1:4">
      <c r="A113" s="13" t="s">
        <v>196</v>
      </c>
      <c r="B113" s="25">
        <v>2</v>
      </c>
      <c r="C113" s="25">
        <v>3</v>
      </c>
      <c r="D113" s="4"/>
    </row>
    <row r="114" spans="1:4">
      <c r="A114" s="13" t="s">
        <v>201</v>
      </c>
      <c r="B114" s="25">
        <v>2</v>
      </c>
      <c r="C114" s="25">
        <v>3</v>
      </c>
      <c r="D114" s="4"/>
    </row>
    <row r="115" spans="1:4">
      <c r="A115" s="13" t="s">
        <v>198</v>
      </c>
      <c r="B115" s="25">
        <v>2</v>
      </c>
      <c r="C115" s="25">
        <v>3</v>
      </c>
      <c r="D115" s="4"/>
    </row>
    <row r="116" spans="1:4">
      <c r="A116" s="96" t="s">
        <v>358</v>
      </c>
      <c r="B116" s="97">
        <v>0</v>
      </c>
      <c r="C116" s="87">
        <v>1</v>
      </c>
      <c r="D116" s="4"/>
    </row>
    <row r="117" spans="1:4">
      <c r="B117" s="1"/>
      <c r="C117" s="10"/>
      <c r="D117" s="10"/>
    </row>
  </sheetData>
  <dataConsolidate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7"/>
  <sheetViews>
    <sheetView workbookViewId="0">
      <selection activeCell="C11" sqref="C11"/>
    </sheetView>
  </sheetViews>
  <sheetFormatPr baseColWidth="10" defaultRowHeight="41.25" customHeight="1"/>
  <cols>
    <col min="1" max="1" width="51.33203125" customWidth="1"/>
  </cols>
  <sheetData>
    <row r="2" spans="1:2" ht="30" customHeight="1">
      <c r="A2" s="89" t="s">
        <v>304</v>
      </c>
      <c r="B2" s="21" t="s">
        <v>302</v>
      </c>
    </row>
    <row r="3" spans="1:2" ht="30" customHeight="1">
      <c r="A3" s="90" t="s">
        <v>1</v>
      </c>
      <c r="B3" s="88"/>
    </row>
    <row r="4" spans="1:2" ht="30" customHeight="1">
      <c r="A4" s="91" t="s">
        <v>403</v>
      </c>
      <c r="B4" s="31">
        <v>1</v>
      </c>
    </row>
    <row r="5" spans="1:2" ht="30" customHeight="1">
      <c r="A5" s="91" t="s">
        <v>404</v>
      </c>
      <c r="B5" s="31">
        <v>3</v>
      </c>
    </row>
    <row r="6" spans="1:2" ht="30" customHeight="1">
      <c r="A6" s="91" t="s">
        <v>405</v>
      </c>
      <c r="B6" s="31">
        <v>5</v>
      </c>
    </row>
    <row r="7" spans="1:2" ht="30" customHeight="1">
      <c r="A7" s="91"/>
      <c r="B7" s="3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18"/>
  <sheetViews>
    <sheetView workbookViewId="0">
      <selection activeCell="C18" sqref="C18"/>
    </sheetView>
  </sheetViews>
  <sheetFormatPr baseColWidth="10" defaultRowHeight="14.4"/>
  <cols>
    <col min="1" max="1" width="42" customWidth="1"/>
    <col min="3" max="3" width="32.88671875" customWidth="1"/>
    <col min="5" max="5" width="34.88671875" customWidth="1"/>
  </cols>
  <sheetData>
    <row r="1" spans="1:5" ht="27" customHeight="1">
      <c r="A1" s="89" t="s">
        <v>322</v>
      </c>
      <c r="C1" s="21" t="s">
        <v>325</v>
      </c>
      <c r="E1" s="21" t="s">
        <v>327</v>
      </c>
    </row>
    <row r="2" spans="1:5" s="4" customFormat="1" ht="27" customHeight="1">
      <c r="A2" s="92" t="s">
        <v>1</v>
      </c>
      <c r="C2" s="92" t="s">
        <v>1</v>
      </c>
      <c r="E2" s="92" t="s">
        <v>1</v>
      </c>
    </row>
    <row r="3" spans="1:5" ht="27" customHeight="1">
      <c r="A3" s="21" t="s">
        <v>309</v>
      </c>
      <c r="C3" s="21" t="s">
        <v>186</v>
      </c>
      <c r="E3" s="21" t="s">
        <v>186</v>
      </c>
    </row>
    <row r="4" spans="1:5" ht="27" customHeight="1">
      <c r="A4" s="21" t="s">
        <v>11</v>
      </c>
      <c r="C4" s="21" t="s">
        <v>187</v>
      </c>
      <c r="E4" s="21" t="s">
        <v>187</v>
      </c>
    </row>
    <row r="5" spans="1:5" ht="27" customHeight="1">
      <c r="A5" s="21" t="s">
        <v>310</v>
      </c>
    </row>
    <row r="6" spans="1:5" ht="27" customHeight="1">
      <c r="A6" s="21" t="s">
        <v>311</v>
      </c>
    </row>
    <row r="7" spans="1:5" ht="27" customHeight="1">
      <c r="A7" s="21" t="s">
        <v>312</v>
      </c>
    </row>
    <row r="8" spans="1:5" ht="27" customHeight="1">
      <c r="A8" s="21" t="s">
        <v>313</v>
      </c>
    </row>
    <row r="9" spans="1:5" ht="27" customHeight="1">
      <c r="A9" s="21" t="s">
        <v>314</v>
      </c>
    </row>
    <row r="10" spans="1:5" ht="27" customHeight="1">
      <c r="A10" s="21" t="s">
        <v>315</v>
      </c>
    </row>
    <row r="11" spans="1:5" ht="27" customHeight="1">
      <c r="A11" s="21" t="s">
        <v>316</v>
      </c>
    </row>
    <row r="12" spans="1:5" ht="27" customHeight="1">
      <c r="A12" s="21" t="s">
        <v>317</v>
      </c>
    </row>
    <row r="13" spans="1:5" ht="27" customHeight="1">
      <c r="A13" s="21" t="s">
        <v>318</v>
      </c>
    </row>
    <row r="14" spans="1:5" ht="27" customHeight="1">
      <c r="A14" s="21" t="s">
        <v>319</v>
      </c>
    </row>
    <row r="15" spans="1:5" ht="27" customHeight="1">
      <c r="A15" s="21" t="s">
        <v>320</v>
      </c>
    </row>
    <row r="16" spans="1:5" ht="27" customHeight="1">
      <c r="A16" s="21" t="s">
        <v>321</v>
      </c>
    </row>
    <row r="17" spans="1:1" ht="27" customHeight="1">
      <c r="A17" s="21" t="s">
        <v>323</v>
      </c>
    </row>
    <row r="18" spans="1:1" ht="27" customHeight="1">
      <c r="A18" s="59" t="s">
        <v>357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G76"/>
  <sheetViews>
    <sheetView workbookViewId="0">
      <selection activeCell="E14" sqref="E14"/>
    </sheetView>
  </sheetViews>
  <sheetFormatPr baseColWidth="10" defaultColWidth="11.44140625" defaultRowHeight="33" customHeight="1"/>
  <cols>
    <col min="1" max="1" width="11.44140625" style="3"/>
    <col min="2" max="2" width="80.5546875" style="3" customWidth="1"/>
    <col min="3" max="3" width="11.44140625" style="3"/>
    <col min="4" max="4" width="39.6640625" style="3" customWidth="1"/>
    <col min="5" max="5" width="34.109375" style="3" customWidth="1"/>
    <col min="6" max="6" width="40.33203125" style="3" customWidth="1"/>
    <col min="7" max="7" width="27" style="3" customWidth="1"/>
    <col min="8" max="16384" width="11.44140625" style="3"/>
  </cols>
  <sheetData>
    <row r="1" spans="2:7" ht="33" customHeight="1">
      <c r="B1" s="89" t="s">
        <v>345</v>
      </c>
    </row>
    <row r="2" spans="2:7" ht="33" customHeight="1">
      <c r="B2" s="13" t="s">
        <v>24</v>
      </c>
      <c r="D2" s="21" t="s">
        <v>335</v>
      </c>
      <c r="E2" s="21"/>
    </row>
    <row r="3" spans="2:7" ht="33" customHeight="1">
      <c r="B3" s="13" t="s">
        <v>2</v>
      </c>
      <c r="D3" s="92" t="s">
        <v>1</v>
      </c>
      <c r="E3" s="21">
        <v>0</v>
      </c>
    </row>
    <row r="4" spans="2:7" ht="33" customHeight="1">
      <c r="B4" s="7" t="s">
        <v>30</v>
      </c>
      <c r="D4" s="21" t="s">
        <v>336</v>
      </c>
      <c r="E4" s="21">
        <v>1</v>
      </c>
    </row>
    <row r="5" spans="2:7" ht="33" customHeight="1">
      <c r="B5" s="7" t="s">
        <v>33</v>
      </c>
      <c r="D5" s="21" t="s">
        <v>172</v>
      </c>
      <c r="E5" s="21">
        <v>2</v>
      </c>
    </row>
    <row r="6" spans="2:7" ht="33" customHeight="1">
      <c r="B6" s="7" t="s">
        <v>36</v>
      </c>
    </row>
    <row r="7" spans="2:7" ht="33" customHeight="1">
      <c r="B7" s="7" t="s">
        <v>39</v>
      </c>
      <c r="D7" s="21" t="s">
        <v>356</v>
      </c>
      <c r="E7" s="21"/>
      <c r="F7" s="22"/>
      <c r="G7" s="22"/>
    </row>
    <row r="8" spans="2:7" ht="33" customHeight="1">
      <c r="B8" s="7" t="s">
        <v>41</v>
      </c>
      <c r="D8" s="92" t="s">
        <v>1</v>
      </c>
      <c r="E8" s="21">
        <v>0</v>
      </c>
      <c r="F8" s="22"/>
      <c r="G8" s="22"/>
    </row>
    <row r="9" spans="2:7" ht="33" customHeight="1">
      <c r="B9" s="7" t="s">
        <v>43</v>
      </c>
      <c r="D9" s="21" t="s">
        <v>186</v>
      </c>
      <c r="E9" s="21">
        <v>1</v>
      </c>
      <c r="F9" s="22"/>
      <c r="G9" s="22"/>
    </row>
    <row r="10" spans="2:7" ht="33" customHeight="1">
      <c r="B10" s="7" t="s">
        <v>45</v>
      </c>
      <c r="D10" s="21" t="s">
        <v>187</v>
      </c>
      <c r="E10" s="21">
        <v>2</v>
      </c>
      <c r="F10" s="22"/>
      <c r="G10" s="22"/>
    </row>
    <row r="11" spans="2:7" ht="33" customHeight="1">
      <c r="B11" s="7" t="s">
        <v>47</v>
      </c>
      <c r="D11" s="22"/>
      <c r="E11" s="22"/>
      <c r="F11" s="22"/>
      <c r="G11" s="22"/>
    </row>
    <row r="12" spans="2:7" ht="33" customHeight="1">
      <c r="B12" s="7" t="s">
        <v>49</v>
      </c>
      <c r="D12" s="22"/>
      <c r="E12" s="22"/>
      <c r="F12" s="22"/>
      <c r="G12" s="22"/>
    </row>
    <row r="13" spans="2:7" ht="33" customHeight="1">
      <c r="B13" s="7" t="s">
        <v>51</v>
      </c>
    </row>
    <row r="14" spans="2:7" ht="33" customHeight="1">
      <c r="B14" s="7" t="s">
        <v>167</v>
      </c>
    </row>
    <row r="15" spans="2:7" ht="33" customHeight="1">
      <c r="B15" s="7" t="s">
        <v>54</v>
      </c>
    </row>
    <row r="16" spans="2:7" ht="33" customHeight="1">
      <c r="B16" s="7" t="s">
        <v>56</v>
      </c>
    </row>
    <row r="17" spans="2:2" ht="33" customHeight="1">
      <c r="B17" s="7" t="s">
        <v>58</v>
      </c>
    </row>
    <row r="18" spans="2:2" ht="33" customHeight="1">
      <c r="B18" s="7" t="s">
        <v>60</v>
      </c>
    </row>
    <row r="19" spans="2:2" ht="33" customHeight="1">
      <c r="B19" s="7" t="s">
        <v>62</v>
      </c>
    </row>
    <row r="20" spans="2:2" ht="33" customHeight="1">
      <c r="B20" s="7" t="s">
        <v>64</v>
      </c>
    </row>
    <row r="21" spans="2:2" ht="33" customHeight="1">
      <c r="B21" s="7" t="s">
        <v>66</v>
      </c>
    </row>
    <row r="22" spans="2:2" ht="33" customHeight="1">
      <c r="B22" s="7" t="s">
        <v>68</v>
      </c>
    </row>
    <row r="23" spans="2:2" ht="33" customHeight="1">
      <c r="B23" s="7" t="s">
        <v>70</v>
      </c>
    </row>
    <row r="24" spans="2:2" ht="33" customHeight="1">
      <c r="B24" s="7" t="s">
        <v>72</v>
      </c>
    </row>
    <row r="25" spans="2:2" ht="33" customHeight="1">
      <c r="B25" s="7" t="s">
        <v>74</v>
      </c>
    </row>
    <row r="26" spans="2:2" ht="33" customHeight="1">
      <c r="B26" s="7" t="s">
        <v>76</v>
      </c>
    </row>
    <row r="27" spans="2:2" ht="33" customHeight="1">
      <c r="B27" s="7" t="s">
        <v>78</v>
      </c>
    </row>
    <row r="28" spans="2:2" ht="33" customHeight="1">
      <c r="B28" s="7" t="s">
        <v>79</v>
      </c>
    </row>
    <row r="29" spans="2:2" ht="33" customHeight="1">
      <c r="B29" s="7" t="s">
        <v>80</v>
      </c>
    </row>
    <row r="30" spans="2:2" ht="33" customHeight="1">
      <c r="B30" s="7" t="s">
        <v>82</v>
      </c>
    </row>
    <row r="31" spans="2:2" ht="33" customHeight="1">
      <c r="B31" s="7" t="s">
        <v>84</v>
      </c>
    </row>
    <row r="32" spans="2:2" ht="33" customHeight="1">
      <c r="B32" s="60" t="s">
        <v>168</v>
      </c>
    </row>
    <row r="33" spans="2:2" ht="33" customHeight="1">
      <c r="B33" s="7" t="s">
        <v>86</v>
      </c>
    </row>
    <row r="34" spans="2:2" ht="33" customHeight="1">
      <c r="B34" s="7" t="s">
        <v>88</v>
      </c>
    </row>
    <row r="35" spans="2:2" ht="33" customHeight="1">
      <c r="B35" s="7" t="s">
        <v>89</v>
      </c>
    </row>
    <row r="36" spans="2:2" ht="33" customHeight="1">
      <c r="B36" s="7" t="s">
        <v>90</v>
      </c>
    </row>
    <row r="37" spans="2:2" ht="33" customHeight="1">
      <c r="B37" s="7" t="s">
        <v>91</v>
      </c>
    </row>
    <row r="38" spans="2:2" ht="33" customHeight="1">
      <c r="B38" s="7" t="s">
        <v>92</v>
      </c>
    </row>
    <row r="39" spans="2:2" ht="33" customHeight="1">
      <c r="B39" s="7" t="s">
        <v>93</v>
      </c>
    </row>
    <row r="40" spans="2:2" ht="33" customHeight="1">
      <c r="B40" s="7" t="s">
        <v>94</v>
      </c>
    </row>
    <row r="41" spans="2:2" ht="33" customHeight="1">
      <c r="B41" s="7" t="s">
        <v>95</v>
      </c>
    </row>
    <row r="42" spans="2:2" ht="33" customHeight="1">
      <c r="B42" s="7" t="s">
        <v>97</v>
      </c>
    </row>
    <row r="43" spans="2:2" ht="33" customHeight="1">
      <c r="B43" s="7" t="s">
        <v>98</v>
      </c>
    </row>
    <row r="44" spans="2:2" ht="33" customHeight="1">
      <c r="B44" s="7" t="s">
        <v>99</v>
      </c>
    </row>
    <row r="45" spans="2:2" ht="33" customHeight="1">
      <c r="B45" s="7" t="s">
        <v>100</v>
      </c>
    </row>
    <row r="46" spans="2:2" ht="33" customHeight="1">
      <c r="B46" s="7" t="s">
        <v>102</v>
      </c>
    </row>
    <row r="47" spans="2:2" ht="33" customHeight="1">
      <c r="B47" s="7" t="s">
        <v>104</v>
      </c>
    </row>
    <row r="48" spans="2:2" ht="33" customHeight="1">
      <c r="B48" s="7" t="s">
        <v>106</v>
      </c>
    </row>
    <row r="49" spans="2:2" ht="33" customHeight="1">
      <c r="B49" s="7" t="s">
        <v>108</v>
      </c>
    </row>
    <row r="50" spans="2:2" ht="33" customHeight="1">
      <c r="B50" s="7" t="s">
        <v>110</v>
      </c>
    </row>
    <row r="51" spans="2:2" ht="33" customHeight="1">
      <c r="B51" s="7" t="s">
        <v>112</v>
      </c>
    </row>
    <row r="52" spans="2:2" ht="33" customHeight="1">
      <c r="B52" s="7" t="s">
        <v>114</v>
      </c>
    </row>
    <row r="53" spans="2:2" ht="33" customHeight="1">
      <c r="B53" s="7" t="s">
        <v>116</v>
      </c>
    </row>
    <row r="54" spans="2:2" ht="33" customHeight="1">
      <c r="B54" s="15" t="s">
        <v>117</v>
      </c>
    </row>
    <row r="55" spans="2:2" ht="33" customHeight="1">
      <c r="B55" s="7" t="s">
        <v>119</v>
      </c>
    </row>
    <row r="56" spans="2:2" ht="33" customHeight="1">
      <c r="B56" s="7" t="s">
        <v>120</v>
      </c>
    </row>
    <row r="57" spans="2:2" ht="33" customHeight="1">
      <c r="B57" s="7" t="s">
        <v>121</v>
      </c>
    </row>
    <row r="58" spans="2:2" ht="33" customHeight="1">
      <c r="B58" s="7" t="s">
        <v>123</v>
      </c>
    </row>
    <row r="59" spans="2:2" ht="33" customHeight="1">
      <c r="B59" s="7" t="s">
        <v>125</v>
      </c>
    </row>
    <row r="60" spans="2:2" ht="33" customHeight="1">
      <c r="B60" s="7" t="s">
        <v>127</v>
      </c>
    </row>
    <row r="61" spans="2:2" ht="33" customHeight="1">
      <c r="B61" s="7" t="s">
        <v>128</v>
      </c>
    </row>
    <row r="62" spans="2:2" ht="33" customHeight="1">
      <c r="B62" s="7" t="s">
        <v>130</v>
      </c>
    </row>
    <row r="63" spans="2:2" ht="33" customHeight="1">
      <c r="B63" s="7" t="s">
        <v>132</v>
      </c>
    </row>
    <row r="64" spans="2:2" ht="33" customHeight="1">
      <c r="B64" s="7" t="s">
        <v>134</v>
      </c>
    </row>
    <row r="65" spans="2:2" ht="33" customHeight="1">
      <c r="B65" s="7" t="s">
        <v>169</v>
      </c>
    </row>
    <row r="66" spans="2:2" ht="33" customHeight="1">
      <c r="B66" s="61" t="s">
        <v>299</v>
      </c>
    </row>
    <row r="67" spans="2:2" ht="33" customHeight="1">
      <c r="B67" s="61" t="s">
        <v>243</v>
      </c>
    </row>
    <row r="68" spans="2:2" ht="33" customHeight="1">
      <c r="B68" s="13" t="s">
        <v>193</v>
      </c>
    </row>
    <row r="69" spans="2:2" ht="33" customHeight="1">
      <c r="B69" s="61" t="s">
        <v>244</v>
      </c>
    </row>
    <row r="70" spans="2:2" ht="33" customHeight="1">
      <c r="B70" s="13" t="s">
        <v>199</v>
      </c>
    </row>
    <row r="71" spans="2:2" ht="33" customHeight="1">
      <c r="B71" s="61" t="s">
        <v>245</v>
      </c>
    </row>
    <row r="72" spans="2:2" ht="33" customHeight="1">
      <c r="B72" s="13" t="s">
        <v>200</v>
      </c>
    </row>
    <row r="73" spans="2:2" ht="33" customHeight="1">
      <c r="B73" s="13" t="s">
        <v>196</v>
      </c>
    </row>
    <row r="74" spans="2:2" ht="33" customHeight="1">
      <c r="B74" s="13" t="s">
        <v>201</v>
      </c>
    </row>
    <row r="75" spans="2:2" ht="33" customHeight="1">
      <c r="B75" s="13" t="s">
        <v>198</v>
      </c>
    </row>
    <row r="76" spans="2:2" ht="33" customHeight="1">
      <c r="B76" s="3" t="s">
        <v>354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C7"/>
  <sheetViews>
    <sheetView workbookViewId="0">
      <selection activeCell="B7" sqref="B7"/>
    </sheetView>
  </sheetViews>
  <sheetFormatPr baseColWidth="10" defaultRowHeight="14.4"/>
  <cols>
    <col min="2" max="2" width="47.109375" customWidth="1"/>
    <col min="3" max="3" width="25.6640625" customWidth="1"/>
  </cols>
  <sheetData>
    <row r="2" spans="2:3" ht="15.75" thickBot="1"/>
    <row r="3" spans="2:3" ht="30.75" customHeight="1">
      <c r="B3" s="68" t="s">
        <v>344</v>
      </c>
      <c r="C3" s="95" t="s">
        <v>349</v>
      </c>
    </row>
    <row r="4" spans="2:3" ht="30.75" customHeight="1">
      <c r="B4" s="67" t="s">
        <v>1</v>
      </c>
      <c r="C4" s="93">
        <v>0</v>
      </c>
    </row>
    <row r="5" spans="2:3" ht="30.75" customHeight="1">
      <c r="B5" s="67" t="s">
        <v>346</v>
      </c>
      <c r="C5" s="93">
        <v>1</v>
      </c>
    </row>
    <row r="6" spans="2:3" ht="30.75" customHeight="1">
      <c r="B6" s="67" t="s">
        <v>347</v>
      </c>
      <c r="C6" s="93">
        <v>2</v>
      </c>
    </row>
    <row r="7" spans="2:3" ht="30.75" customHeight="1" thickBot="1">
      <c r="B7" s="66" t="s">
        <v>348</v>
      </c>
      <c r="C7" s="94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E34"/>
  <sheetViews>
    <sheetView workbookViewId="0">
      <selection activeCell="B1" sqref="B1:B9"/>
    </sheetView>
  </sheetViews>
  <sheetFormatPr baseColWidth="10" defaultRowHeight="14.4"/>
  <cols>
    <col min="1" max="1" width="85.5546875" style="23" customWidth="1" collapsed="1"/>
    <col min="5" max="5" width="27.6640625" customWidth="1" collapsed="1"/>
  </cols>
  <sheetData>
    <row r="1" spans="1:5" ht="24.75" customHeight="1">
      <c r="A1" s="24" t="s">
        <v>173</v>
      </c>
      <c r="B1" s="25">
        <v>2</v>
      </c>
      <c r="C1" s="25">
        <v>3</v>
      </c>
      <c r="D1" s="4"/>
      <c r="E1" s="21" t="s">
        <v>174</v>
      </c>
    </row>
    <row r="2" spans="1:5" ht="24" customHeight="1">
      <c r="A2" s="24" t="s">
        <v>175</v>
      </c>
      <c r="B2" s="25">
        <v>2</v>
      </c>
      <c r="C2" s="25">
        <v>3</v>
      </c>
      <c r="D2" s="4"/>
      <c r="E2" s="21" t="s">
        <v>176</v>
      </c>
    </row>
    <row r="3" spans="1:5" ht="43.5" customHeight="1">
      <c r="A3" s="24" t="s">
        <v>177</v>
      </c>
      <c r="B3" s="25">
        <v>4</v>
      </c>
      <c r="C3" s="25">
        <v>5</v>
      </c>
      <c r="D3" s="4"/>
      <c r="E3" s="4"/>
    </row>
    <row r="4" spans="1:5" ht="36" customHeight="1">
      <c r="A4" s="24" t="s">
        <v>178</v>
      </c>
      <c r="B4" s="25">
        <v>3</v>
      </c>
      <c r="C4" s="25">
        <v>4</v>
      </c>
      <c r="D4" s="4"/>
      <c r="E4" s="4"/>
    </row>
    <row r="5" spans="1:5" ht="27" customHeight="1">
      <c r="A5" s="24" t="s">
        <v>179</v>
      </c>
      <c r="B5" s="25">
        <v>2</v>
      </c>
      <c r="C5" s="25">
        <v>3</v>
      </c>
      <c r="D5" s="4"/>
      <c r="E5" s="4"/>
    </row>
    <row r="6" spans="1:5" ht="34.5" customHeight="1">
      <c r="A6" s="24" t="s">
        <v>180</v>
      </c>
      <c r="B6" s="25">
        <v>2</v>
      </c>
      <c r="C6" s="25">
        <v>3</v>
      </c>
      <c r="D6" s="4"/>
      <c r="E6" s="4"/>
    </row>
    <row r="7" spans="1:5" ht="24.75" customHeight="1">
      <c r="A7" s="24" t="s">
        <v>181</v>
      </c>
      <c r="B7" s="25">
        <v>2</v>
      </c>
      <c r="C7" s="25">
        <v>3</v>
      </c>
      <c r="D7" s="4"/>
      <c r="E7" s="4"/>
    </row>
    <row r="8" spans="1:5" ht="28.5" customHeight="1">
      <c r="A8" s="24" t="s">
        <v>182</v>
      </c>
      <c r="B8" s="25">
        <v>2</v>
      </c>
      <c r="C8" s="25">
        <v>3</v>
      </c>
      <c r="D8" s="4"/>
      <c r="E8" s="4"/>
    </row>
    <row r="9" spans="1:5" ht="27" customHeight="1">
      <c r="A9" s="24" t="s">
        <v>183</v>
      </c>
      <c r="B9" s="25">
        <v>2</v>
      </c>
      <c r="C9" s="25">
        <v>3</v>
      </c>
      <c r="D9" s="4"/>
      <c r="E9" s="4"/>
    </row>
    <row r="13" spans="1:5">
      <c r="A13" s="28" t="s">
        <v>1</v>
      </c>
      <c r="B13" s="5">
        <v>0</v>
      </c>
    </row>
    <row r="14" spans="1:5">
      <c r="A14" s="28" t="s">
        <v>189</v>
      </c>
      <c r="B14" s="5">
        <v>3</v>
      </c>
    </row>
    <row r="15" spans="1:5">
      <c r="A15" s="28" t="s">
        <v>190</v>
      </c>
      <c r="B15" s="5">
        <v>2</v>
      </c>
    </row>
    <row r="16" spans="1:5">
      <c r="A16" s="28" t="s">
        <v>188</v>
      </c>
      <c r="B16" s="5">
        <v>1</v>
      </c>
    </row>
    <row r="20" spans="1:2">
      <c r="A20" s="28" t="s">
        <v>191</v>
      </c>
      <c r="B20" s="5">
        <v>0</v>
      </c>
    </row>
    <row r="21" spans="1:2">
      <c r="A21" s="28" t="s">
        <v>246</v>
      </c>
      <c r="B21" s="5">
        <v>7</v>
      </c>
    </row>
    <row r="22" spans="1:2">
      <c r="A22" s="28" t="s">
        <v>247</v>
      </c>
      <c r="B22" s="5">
        <v>6</v>
      </c>
    </row>
    <row r="23" spans="1:2">
      <c r="A23" s="28" t="s">
        <v>248</v>
      </c>
      <c r="B23" s="5">
        <v>4</v>
      </c>
    </row>
    <row r="24" spans="1:2">
      <c r="A24" s="28" t="s">
        <v>249</v>
      </c>
      <c r="B24" s="5">
        <v>0</v>
      </c>
    </row>
    <row r="29" spans="1:2">
      <c r="A29"/>
    </row>
    <row r="30" spans="1:2">
      <c r="A30"/>
    </row>
    <row r="31" spans="1:2">
      <c r="A31"/>
    </row>
    <row r="32" spans="1:2">
      <c r="A32"/>
    </row>
    <row r="33" spans="1:1">
      <c r="A33"/>
    </row>
    <row r="34" spans="1:1">
      <c r="A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20"/>
  <sheetViews>
    <sheetView workbookViewId="0">
      <selection activeCell="E17" sqref="E17"/>
    </sheetView>
  </sheetViews>
  <sheetFormatPr baseColWidth="10" defaultRowHeight="14.4"/>
  <cols>
    <col min="1" max="1" width="39.88671875" customWidth="1" collapsed="1"/>
    <col min="3" max="3" width="11.44140625" style="4" collapsed="1"/>
    <col min="4" max="4" width="36.88671875" customWidth="1" collapsed="1"/>
  </cols>
  <sheetData>
    <row r="1" spans="1:6" s="4" customFormat="1">
      <c r="A1" s="5" t="s">
        <v>1</v>
      </c>
      <c r="B1" s="27">
        <v>0</v>
      </c>
      <c r="C1" s="39"/>
      <c r="D1" s="26" t="s">
        <v>1</v>
      </c>
      <c r="F1" s="5" t="s">
        <v>206</v>
      </c>
    </row>
    <row r="2" spans="1:6" ht="15">
      <c r="A2" s="5" t="s">
        <v>184</v>
      </c>
      <c r="B2" s="27"/>
      <c r="C2" s="39"/>
      <c r="D2" s="26" t="s">
        <v>186</v>
      </c>
      <c r="F2" s="5" t="s">
        <v>209</v>
      </c>
    </row>
    <row r="3" spans="1:6">
      <c r="A3" s="5" t="s">
        <v>185</v>
      </c>
      <c r="B3" s="27"/>
      <c r="C3" s="39"/>
      <c r="D3" s="26" t="s">
        <v>187</v>
      </c>
    </row>
    <row r="4" spans="1:6" ht="15">
      <c r="A4" s="2"/>
      <c r="B4" s="37"/>
      <c r="C4" s="37"/>
    </row>
    <row r="5" spans="1:6" ht="15">
      <c r="A5" s="2"/>
      <c r="B5" s="2"/>
    </row>
    <row r="9" spans="1:6" ht="15">
      <c r="A9" s="5"/>
      <c r="D9" s="5" t="s">
        <v>206</v>
      </c>
    </row>
    <row r="10" spans="1:6" s="4" customFormat="1" ht="15">
      <c r="A10" s="5">
        <v>0</v>
      </c>
      <c r="D10" s="5" t="s">
        <v>209</v>
      </c>
    </row>
    <row r="11" spans="1:6" ht="15">
      <c r="A11" s="5">
        <v>1</v>
      </c>
    </row>
    <row r="12" spans="1:6" ht="15">
      <c r="A12" s="5">
        <v>2</v>
      </c>
    </row>
    <row r="13" spans="1:6" ht="15">
      <c r="A13" s="5">
        <v>3</v>
      </c>
    </row>
    <row r="14" spans="1:6">
      <c r="A14" s="5">
        <v>4</v>
      </c>
    </row>
    <row r="15" spans="1:6">
      <c r="A15" s="5">
        <v>5</v>
      </c>
    </row>
    <row r="16" spans="1:6">
      <c r="A16" s="5">
        <v>6</v>
      </c>
    </row>
    <row r="17" spans="1:1">
      <c r="A17" s="5">
        <v>7</v>
      </c>
    </row>
    <row r="18" spans="1:1">
      <c r="A18" s="5">
        <v>8</v>
      </c>
    </row>
    <row r="19" spans="1:1">
      <c r="A19" s="5">
        <v>9</v>
      </c>
    </row>
    <row r="20" spans="1:1">
      <c r="A20" s="5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85"/>
  <sheetViews>
    <sheetView topLeftCell="I1" workbookViewId="0">
      <selection activeCell="N28" sqref="N28"/>
    </sheetView>
  </sheetViews>
  <sheetFormatPr baseColWidth="10" defaultRowHeight="14.4"/>
  <cols>
    <col min="1" max="1" width="52" customWidth="1" collapsed="1"/>
    <col min="4" max="4" width="41.33203125" customWidth="1" collapsed="1"/>
    <col min="5" max="5" width="14.6640625" customWidth="1" collapsed="1"/>
    <col min="7" max="7" width="33.6640625" customWidth="1" collapsed="1"/>
    <col min="8" max="8" width="23.33203125" customWidth="1" collapsed="1"/>
    <col min="10" max="10" width="36.5546875" customWidth="1" collapsed="1"/>
    <col min="11" max="11" width="12.33203125" customWidth="1" collapsed="1"/>
    <col min="14" max="14" width="39.44140625" customWidth="1" collapsed="1"/>
    <col min="16" max="16" width="31.6640625" customWidth="1" collapsed="1"/>
    <col min="17" max="17" width="18.109375" customWidth="1" collapsed="1"/>
    <col min="18" max="18" width="23.5546875" customWidth="1" collapsed="1"/>
    <col min="19" max="19" width="20.6640625" customWidth="1" collapsed="1"/>
  </cols>
  <sheetData>
    <row r="1" spans="1:21" ht="37.5" customHeight="1">
      <c r="A1" s="57" t="s">
        <v>3</v>
      </c>
      <c r="B1" s="27"/>
      <c r="C1" s="4"/>
      <c r="D1" s="30" t="s">
        <v>1</v>
      </c>
      <c r="E1" s="5">
        <v>0</v>
      </c>
      <c r="F1" s="4"/>
      <c r="G1" s="5" t="s">
        <v>1</v>
      </c>
      <c r="H1" s="5">
        <v>0</v>
      </c>
      <c r="I1" s="4"/>
      <c r="J1" s="5" t="s">
        <v>1</v>
      </c>
      <c r="K1" s="5">
        <v>0</v>
      </c>
      <c r="L1" s="5">
        <v>0</v>
      </c>
      <c r="M1" s="4"/>
      <c r="N1" s="21" t="s">
        <v>3</v>
      </c>
      <c r="O1" s="31">
        <v>0</v>
      </c>
      <c r="P1" s="4"/>
      <c r="Q1" s="13" t="s">
        <v>1</v>
      </c>
      <c r="R1" s="31">
        <v>0</v>
      </c>
      <c r="S1" s="4"/>
      <c r="T1" s="4"/>
      <c r="U1" s="4"/>
    </row>
    <row r="2" spans="1:21" ht="53.25" customHeight="1">
      <c r="A2" s="56" t="s">
        <v>224</v>
      </c>
      <c r="B2" s="29">
        <v>3</v>
      </c>
      <c r="C2" s="4"/>
      <c r="D2" s="5">
        <v>1</v>
      </c>
      <c r="E2" s="5">
        <v>1</v>
      </c>
      <c r="F2" s="4"/>
      <c r="G2" s="5">
        <v>1</v>
      </c>
      <c r="H2" s="5">
        <v>3</v>
      </c>
      <c r="I2" s="4"/>
      <c r="J2" s="32" t="s">
        <v>186</v>
      </c>
      <c r="K2" s="5">
        <v>2</v>
      </c>
      <c r="L2" s="33">
        <v>3</v>
      </c>
      <c r="M2" s="4"/>
      <c r="N2" s="34" t="s">
        <v>203</v>
      </c>
      <c r="O2" s="29">
        <v>3</v>
      </c>
      <c r="P2" s="4"/>
      <c r="Q2" s="21" t="s">
        <v>186</v>
      </c>
      <c r="R2" s="31">
        <v>3</v>
      </c>
      <c r="S2" s="4"/>
      <c r="T2" s="4"/>
      <c r="U2" s="4"/>
    </row>
    <row r="3" spans="1:21" ht="45.75" customHeight="1">
      <c r="A3" s="57" t="s">
        <v>213</v>
      </c>
      <c r="B3" s="38">
        <v>1</v>
      </c>
      <c r="C3" s="4"/>
      <c r="D3" s="5">
        <v>2</v>
      </c>
      <c r="E3" s="5">
        <v>2</v>
      </c>
      <c r="F3" s="4"/>
      <c r="G3" s="5">
        <v>2</v>
      </c>
      <c r="H3" s="5">
        <v>5</v>
      </c>
      <c r="I3" s="4"/>
      <c r="J3" s="32" t="s">
        <v>187</v>
      </c>
      <c r="K3" s="5">
        <v>0</v>
      </c>
      <c r="L3" s="33">
        <v>0</v>
      </c>
      <c r="M3" s="4"/>
      <c r="N3" s="34" t="s">
        <v>204</v>
      </c>
      <c r="O3" s="29">
        <v>2</v>
      </c>
      <c r="P3" s="4"/>
      <c r="Q3" s="21" t="s">
        <v>187</v>
      </c>
      <c r="R3" s="31">
        <v>0</v>
      </c>
      <c r="S3" s="4"/>
      <c r="T3" s="4"/>
      <c r="U3" s="4"/>
    </row>
    <row r="4" spans="1:21" ht="42.75" customHeight="1">
      <c r="A4" s="58" t="s">
        <v>214</v>
      </c>
      <c r="B4" s="31">
        <v>0</v>
      </c>
      <c r="C4" s="4"/>
      <c r="D4" s="5">
        <v>3</v>
      </c>
      <c r="E4" s="5">
        <v>3</v>
      </c>
      <c r="F4" s="4"/>
      <c r="G4" s="4"/>
      <c r="H4" s="4"/>
      <c r="I4" s="4"/>
      <c r="J4" s="4"/>
      <c r="K4" s="4"/>
      <c r="L4" s="4"/>
      <c r="M4" s="4"/>
      <c r="N4" s="34" t="s">
        <v>205</v>
      </c>
      <c r="O4" s="29">
        <v>1</v>
      </c>
      <c r="P4" s="21" t="s">
        <v>226</v>
      </c>
      <c r="Q4" s="31">
        <v>2007</v>
      </c>
      <c r="R4" s="4"/>
      <c r="S4" s="4"/>
      <c r="T4" s="4"/>
      <c r="U4" s="4"/>
    </row>
    <row r="5" spans="1:21" ht="32.25" customHeight="1">
      <c r="A5" s="4"/>
      <c r="B5" s="4"/>
      <c r="C5" s="4"/>
      <c r="D5" s="5">
        <v>4</v>
      </c>
      <c r="E5" s="5">
        <v>4</v>
      </c>
      <c r="F5" s="4"/>
      <c r="G5" s="4"/>
      <c r="H5" s="4"/>
      <c r="I5" s="4"/>
      <c r="J5" s="4"/>
      <c r="K5" s="4"/>
      <c r="L5" s="4"/>
      <c r="M5" s="4"/>
      <c r="N5" s="4"/>
      <c r="O5" s="4"/>
      <c r="P5" s="21" t="s">
        <v>226</v>
      </c>
      <c r="Q5" s="31">
        <v>2008</v>
      </c>
      <c r="R5" s="4"/>
      <c r="S5" s="1" t="s">
        <v>1</v>
      </c>
      <c r="T5" s="4"/>
      <c r="U5" s="4"/>
    </row>
    <row r="6" spans="1:21" ht="42.75" customHeight="1">
      <c r="A6" s="4"/>
      <c r="B6" s="4"/>
      <c r="C6" s="4"/>
      <c r="D6" s="5">
        <v>5</v>
      </c>
      <c r="E6" s="5">
        <v>5</v>
      </c>
      <c r="F6" s="4"/>
      <c r="G6" s="4"/>
      <c r="H6" s="4"/>
      <c r="I6" s="4"/>
      <c r="J6" s="4"/>
      <c r="K6" s="4"/>
      <c r="L6" s="4"/>
      <c r="M6" s="4"/>
      <c r="N6" s="4"/>
      <c r="O6" s="4"/>
      <c r="P6" s="21" t="s">
        <v>226</v>
      </c>
      <c r="Q6" s="31">
        <v>2009</v>
      </c>
      <c r="R6" s="4"/>
      <c r="S6" s="31" t="s">
        <v>186</v>
      </c>
      <c r="T6" s="4"/>
      <c r="U6" s="4"/>
    </row>
    <row r="7" spans="1:21">
      <c r="A7" s="4" t="s">
        <v>225</v>
      </c>
      <c r="B7" s="4">
        <f>VLOOKUP(A7,A1:B4,2)</f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1" t="s">
        <v>226</v>
      </c>
      <c r="Q7" s="31">
        <v>2010</v>
      </c>
      <c r="R7" s="4"/>
      <c r="S7" s="31" t="s">
        <v>187</v>
      </c>
      <c r="T7" s="4"/>
      <c r="U7" s="4"/>
    </row>
    <row r="8" spans="1:2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1" t="s">
        <v>226</v>
      </c>
      <c r="Q8" s="31">
        <v>2011</v>
      </c>
      <c r="R8" s="4"/>
      <c r="S8" s="4"/>
      <c r="T8" s="4"/>
      <c r="U8" s="4"/>
    </row>
    <row r="9" spans="1:2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1" t="s">
        <v>226</v>
      </c>
      <c r="Q9" s="31">
        <v>2012</v>
      </c>
      <c r="R9" s="4"/>
      <c r="S9" s="4"/>
      <c r="T9" s="4"/>
      <c r="U9" s="4"/>
    </row>
    <row r="10" spans="1:21" ht="25.5" customHeight="1">
      <c r="A10" s="4"/>
      <c r="B10" s="4"/>
      <c r="C10" s="4"/>
      <c r="D10" s="4"/>
      <c r="E10" s="4"/>
      <c r="F10" s="4"/>
      <c r="G10" s="4"/>
      <c r="H10" s="4"/>
      <c r="I10" s="4"/>
      <c r="J10" s="5" t="s">
        <v>1</v>
      </c>
      <c r="K10" s="4"/>
      <c r="L10" s="4"/>
      <c r="M10" s="4"/>
      <c r="N10" s="5">
        <v>1</v>
      </c>
      <c r="O10" s="4"/>
      <c r="P10" s="21" t="s">
        <v>226</v>
      </c>
      <c r="Q10" s="31">
        <v>2013</v>
      </c>
      <c r="R10" s="4"/>
      <c r="S10" s="21" t="s">
        <v>226</v>
      </c>
      <c r="T10" s="4"/>
      <c r="U10" s="4"/>
    </row>
    <row r="11" spans="1:21" ht="28.5" customHeight="1">
      <c r="A11" s="4"/>
      <c r="B11" s="4"/>
      <c r="C11" s="4"/>
      <c r="D11" s="5" t="s">
        <v>1</v>
      </c>
      <c r="E11" s="5">
        <v>0</v>
      </c>
      <c r="F11" s="4"/>
      <c r="G11" s="5" t="s">
        <v>1</v>
      </c>
      <c r="H11" s="4"/>
      <c r="I11" s="4"/>
      <c r="J11" s="5" t="s">
        <v>206</v>
      </c>
      <c r="K11" s="4"/>
      <c r="L11" s="4"/>
      <c r="M11" s="4"/>
      <c r="N11" s="5">
        <v>2</v>
      </c>
      <c r="O11" s="4"/>
      <c r="P11" s="21" t="s">
        <v>226</v>
      </c>
      <c r="Q11" s="31">
        <v>2014</v>
      </c>
      <c r="R11" s="4"/>
      <c r="S11" s="59" t="s">
        <v>227</v>
      </c>
      <c r="T11" s="4"/>
      <c r="U11" s="4"/>
    </row>
    <row r="12" spans="1:21" ht="27" customHeight="1">
      <c r="A12" s="5">
        <v>0</v>
      </c>
      <c r="B12" s="4"/>
      <c r="C12" s="4"/>
      <c r="D12" s="34" t="s">
        <v>207</v>
      </c>
      <c r="E12" s="35">
        <v>7</v>
      </c>
      <c r="F12" s="4"/>
      <c r="G12" s="5" t="s">
        <v>208</v>
      </c>
      <c r="H12" s="4"/>
      <c r="I12" s="4"/>
      <c r="J12" s="5" t="s">
        <v>209</v>
      </c>
      <c r="K12" s="4"/>
      <c r="L12" s="4"/>
      <c r="M12" s="4"/>
      <c r="N12" s="5">
        <v>3</v>
      </c>
      <c r="O12" s="4"/>
      <c r="P12" s="21" t="s">
        <v>226</v>
      </c>
      <c r="Q12" s="31">
        <v>2015</v>
      </c>
      <c r="R12" s="4"/>
      <c r="S12" s="4"/>
      <c r="T12" s="4"/>
      <c r="U12" s="4"/>
    </row>
    <row r="13" spans="1:21" ht="46.5" customHeight="1">
      <c r="A13" s="5">
        <v>1</v>
      </c>
      <c r="B13" s="4"/>
      <c r="C13" s="4"/>
      <c r="D13" s="34" t="s">
        <v>210</v>
      </c>
      <c r="E13" s="29">
        <v>6</v>
      </c>
      <c r="F13" s="4"/>
      <c r="G13" s="5" t="s">
        <v>211</v>
      </c>
      <c r="H13" s="4"/>
      <c r="I13" s="4"/>
      <c r="J13" s="4"/>
      <c r="K13" s="4"/>
      <c r="L13" s="4"/>
      <c r="M13" s="4"/>
      <c r="N13" s="4"/>
      <c r="O13" s="4"/>
      <c r="P13" s="21" t="s">
        <v>226</v>
      </c>
      <c r="Q13" s="31">
        <v>2016</v>
      </c>
      <c r="R13" s="4"/>
      <c r="S13" s="4"/>
      <c r="T13" s="4"/>
      <c r="U13" s="4"/>
    </row>
    <row r="14" spans="1:21" ht="31.5" customHeight="1">
      <c r="A14" s="5">
        <v>2</v>
      </c>
      <c r="B14" s="4"/>
      <c r="C14" s="4"/>
      <c r="D14" s="34" t="s">
        <v>212</v>
      </c>
      <c r="E14" s="29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21" t="s">
        <v>226</v>
      </c>
      <c r="Q14" s="31">
        <v>2017</v>
      </c>
      <c r="R14" s="4"/>
      <c r="S14" s="4"/>
      <c r="T14" s="4"/>
      <c r="U14" s="4"/>
    </row>
    <row r="15" spans="1:21" ht="27.75" customHeight="1">
      <c r="A15" s="5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1" t="s">
        <v>226</v>
      </c>
      <c r="Q15" s="31">
        <v>2018</v>
      </c>
      <c r="R15" s="4"/>
      <c r="S15" s="4"/>
      <c r="T15" s="4"/>
      <c r="U15" s="4"/>
    </row>
    <row r="16" spans="1:21" ht="27.75" customHeight="1">
      <c r="A16" s="5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1" t="s">
        <v>226</v>
      </c>
      <c r="Q16" s="31">
        <v>2019</v>
      </c>
      <c r="R16" s="4"/>
      <c r="S16" s="4"/>
      <c r="T16" s="4"/>
      <c r="U16" s="4"/>
    </row>
    <row r="17" spans="1:21" ht="32.25" customHeight="1">
      <c r="A17" s="5">
        <v>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1" t="s">
        <v>226</v>
      </c>
      <c r="Q17" s="31">
        <v>2020</v>
      </c>
      <c r="R17" s="4"/>
      <c r="S17" s="4"/>
      <c r="T17" s="4"/>
      <c r="U17" s="4"/>
    </row>
    <row r="18" spans="1:2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1" t="s">
        <v>226</v>
      </c>
      <c r="Q18" s="31">
        <v>2021</v>
      </c>
      <c r="R18" s="4"/>
      <c r="S18" s="4"/>
      <c r="T18" s="4"/>
      <c r="U18" s="4"/>
    </row>
    <row r="19" spans="1:2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9" t="s">
        <v>227</v>
      </c>
      <c r="Q19" s="31">
        <v>2013</v>
      </c>
      <c r="R19" s="4"/>
      <c r="S19" s="4"/>
      <c r="T19" s="4"/>
      <c r="U19" s="4"/>
    </row>
    <row r="20" spans="1:21">
      <c r="A20" s="4" t="s">
        <v>250</v>
      </c>
      <c r="B20" s="4"/>
      <c r="C20" s="4"/>
      <c r="D20" s="4"/>
      <c r="E20" s="4"/>
      <c r="F20" s="4" t="s">
        <v>269</v>
      </c>
      <c r="G20" s="4"/>
      <c r="H20" s="4"/>
      <c r="I20" s="4"/>
      <c r="J20" s="4"/>
      <c r="K20" s="4"/>
      <c r="L20" s="4"/>
      <c r="M20" s="4"/>
      <c r="N20" s="4"/>
      <c r="O20" s="4"/>
      <c r="P20" s="59" t="s">
        <v>227</v>
      </c>
      <c r="Q20" s="31">
        <v>2014</v>
      </c>
      <c r="R20" s="4"/>
      <c r="S20" s="4"/>
      <c r="T20" s="4"/>
      <c r="U20" s="4"/>
    </row>
    <row r="21" spans="1:21">
      <c r="A21" s="4" t="s">
        <v>252</v>
      </c>
      <c r="B21" s="4"/>
      <c r="C21" s="4" t="s">
        <v>269</v>
      </c>
      <c r="D21" s="4" t="s">
        <v>258</v>
      </c>
      <c r="E21" s="4"/>
      <c r="F21" s="4" t="s">
        <v>270</v>
      </c>
      <c r="G21" s="4"/>
      <c r="H21" s="4"/>
      <c r="I21" s="4"/>
      <c r="J21" s="4"/>
      <c r="K21" s="4"/>
      <c r="L21" s="4"/>
      <c r="M21" s="4"/>
      <c r="N21" s="4"/>
      <c r="O21" s="4"/>
      <c r="P21" s="59" t="s">
        <v>227</v>
      </c>
      <c r="Q21" s="31">
        <v>2015</v>
      </c>
      <c r="R21" s="4"/>
      <c r="S21" s="4"/>
      <c r="T21" s="4"/>
      <c r="U21" s="4"/>
    </row>
    <row r="22" spans="1:21">
      <c r="A22" s="4" t="s">
        <v>251</v>
      </c>
      <c r="B22" s="4"/>
      <c r="C22" s="4" t="s">
        <v>269</v>
      </c>
      <c r="D22" s="4" t="s">
        <v>259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9" t="s">
        <v>227</v>
      </c>
      <c r="Q22" s="31">
        <v>2016</v>
      </c>
      <c r="R22" s="4"/>
      <c r="S22" s="4"/>
      <c r="T22" s="4"/>
      <c r="U22" s="4"/>
    </row>
    <row r="23" spans="1:21">
      <c r="A23" s="4"/>
      <c r="B23" s="4"/>
      <c r="C23" s="4" t="s">
        <v>270</v>
      </c>
      <c r="D23" s="4" t="s">
        <v>265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9" t="s">
        <v>227</v>
      </c>
      <c r="Q23" s="31">
        <v>2017</v>
      </c>
      <c r="R23" s="4"/>
      <c r="S23" s="4"/>
      <c r="T23" s="4"/>
      <c r="U23" s="4"/>
    </row>
    <row r="24" spans="1:2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9" t="s">
        <v>227</v>
      </c>
      <c r="Q24" s="31">
        <v>2018</v>
      </c>
      <c r="R24" s="4"/>
      <c r="S24" s="4"/>
      <c r="T24" s="4"/>
      <c r="U24" s="4"/>
    </row>
    <row r="25" spans="1:2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9" t="s">
        <v>227</v>
      </c>
      <c r="Q25" s="31">
        <v>2019</v>
      </c>
      <c r="R25" s="4"/>
      <c r="S25" s="4"/>
      <c r="T25" s="4"/>
      <c r="U25" s="4"/>
    </row>
    <row r="26" spans="1:21">
      <c r="A26" t="s">
        <v>254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9" t="s">
        <v>227</v>
      </c>
      <c r="Q26" s="64">
        <v>2020</v>
      </c>
      <c r="R26" s="4"/>
      <c r="S26" s="4"/>
      <c r="T26" s="4"/>
      <c r="U26" s="4"/>
    </row>
    <row r="27" spans="1:21">
      <c r="A27" t="s">
        <v>253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9" t="s">
        <v>227</v>
      </c>
      <c r="Q27" s="64">
        <v>2021</v>
      </c>
      <c r="R27" s="4"/>
      <c r="S27" s="4"/>
      <c r="T27" s="4"/>
      <c r="U27" s="4"/>
    </row>
    <row r="28" spans="1:21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>
      <c r="A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>
      <c r="A30" s="4" t="s">
        <v>250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>
      <c r="A31" s="4" t="s">
        <v>256</v>
      </c>
      <c r="D31" t="s">
        <v>268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>
      <c r="A32" s="4" t="s">
        <v>267</v>
      </c>
      <c r="D32" t="s">
        <v>266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>
      <c r="A33" s="4" t="s">
        <v>255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>
      <c r="A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>
      <c r="A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>
      <c r="A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>
      <c r="A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>
      <c r="A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>
      <c r="A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>
      <c r="A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</sheetData>
  <dataConsolidate/>
  <dataValidations count="1">
    <dataValidation type="list" allowBlank="1" showInputMessage="1" showErrorMessage="1" sqref="A7">
      <formula1>$A$1:$A$4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9"/>
  <sheetViews>
    <sheetView workbookViewId="0">
      <selection activeCell="B7" sqref="B7"/>
    </sheetView>
  </sheetViews>
  <sheetFormatPr baseColWidth="10" defaultRowHeight="14.4"/>
  <cols>
    <col min="1" max="1" width="90" style="36" customWidth="1" collapsed="1"/>
    <col min="2" max="2" width="27.109375" customWidth="1" collapsed="1"/>
  </cols>
  <sheetData>
    <row r="1" spans="1:2" ht="56.25" customHeight="1">
      <c r="A1" s="13" t="s">
        <v>192</v>
      </c>
      <c r="B1" s="31" t="e">
        <f>IF('AUTOBAREMO LINEA 3'!#REF!&gt;0,1,0)</f>
        <v>#REF!</v>
      </c>
    </row>
    <row r="2" spans="1:2" s="4" customFormat="1" ht="56.25" customHeight="1">
      <c r="A2" s="13" t="s">
        <v>193</v>
      </c>
      <c r="B2" s="31" t="e">
        <f>IF('AUTOBAREMO LINEA 3'!#REF!&gt;0,1,0)</f>
        <v>#REF!</v>
      </c>
    </row>
    <row r="3" spans="1:2" s="4" customFormat="1" ht="56.25" customHeight="1">
      <c r="A3" s="13" t="s">
        <v>194</v>
      </c>
      <c r="B3" s="31" t="e">
        <f>IF('AUTOBAREMO LINEA 3'!#REF!&gt;0,1,0)</f>
        <v>#REF!</v>
      </c>
    </row>
    <row r="4" spans="1:2" s="4" customFormat="1" ht="56.25" customHeight="1">
      <c r="A4" s="13" t="s">
        <v>199</v>
      </c>
      <c r="B4" s="31" t="e">
        <f>IF('AUTOBAREMO LINEA 3'!#REF!&gt;0,1,0)</f>
        <v>#REF!</v>
      </c>
    </row>
    <row r="5" spans="1:2" s="4" customFormat="1" ht="56.25" customHeight="1">
      <c r="A5" s="13" t="s">
        <v>195</v>
      </c>
      <c r="B5" s="31" t="e">
        <f>IF('AUTOBAREMO LINEA 3'!#REF!&gt;0,1,0)</f>
        <v>#REF!</v>
      </c>
    </row>
    <row r="6" spans="1:2" s="4" customFormat="1" ht="56.25" customHeight="1">
      <c r="A6" s="13" t="s">
        <v>200</v>
      </c>
      <c r="B6" s="31" t="e">
        <f>IF('AUTOBAREMO LINEA 3'!#REF!&gt;0,1,0)</f>
        <v>#REF!</v>
      </c>
    </row>
    <row r="7" spans="1:2" s="4" customFormat="1" ht="56.25" customHeight="1">
      <c r="A7" s="13" t="s">
        <v>196</v>
      </c>
      <c r="B7" s="31" t="e">
        <f>IF('AUTOBAREMO LINEA 3'!#REF!&gt;0,1,0)</f>
        <v>#REF!</v>
      </c>
    </row>
    <row r="8" spans="1:2" s="4" customFormat="1" ht="56.25" customHeight="1">
      <c r="A8" s="13" t="s">
        <v>201</v>
      </c>
      <c r="B8" s="31" t="e">
        <f>IF('AUTOBAREMO LINEA 3'!#REF!&gt;0,1,0)</f>
        <v>#REF!</v>
      </c>
    </row>
    <row r="9" spans="1:2" s="4" customFormat="1" ht="56.25" customHeight="1">
      <c r="A9" s="13" t="s">
        <v>198</v>
      </c>
      <c r="B9" s="31" t="e">
        <f>IF('AUTOBAREMO LINEA 3'!#REF!&gt;0,1,0)</f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22"/>
  <sheetViews>
    <sheetView workbookViewId="0">
      <selection activeCell="E5" sqref="E5"/>
    </sheetView>
  </sheetViews>
  <sheetFormatPr baseColWidth="10" defaultRowHeight="14.4"/>
  <cols>
    <col min="1" max="1" width="13.5546875" customWidth="1" collapsed="1"/>
    <col min="2" max="2" width="62.109375" customWidth="1" collapsed="1"/>
    <col min="4" max="4" width="34" customWidth="1" collapsed="1"/>
    <col min="5" max="5" width="30.88671875" customWidth="1" collapsed="1"/>
    <col min="6" max="6" width="10.33203125" customWidth="1" collapsed="1"/>
    <col min="7" max="7" width="31.44140625" customWidth="1" collapsed="1"/>
    <col min="12" max="12" width="32.88671875" customWidth="1" collapsed="1"/>
    <col min="13" max="13" width="27.5546875" customWidth="1" collapsed="1"/>
    <col min="15" max="15" width="26.6640625" customWidth="1" collapsed="1"/>
  </cols>
  <sheetData>
    <row r="1" spans="1:15" ht="27.75" customHeight="1">
      <c r="A1" s="31" t="s">
        <v>187</v>
      </c>
      <c r="B1" s="55" t="s">
        <v>4</v>
      </c>
      <c r="D1" s="52" t="s">
        <v>221</v>
      </c>
      <c r="E1" s="49" t="s">
        <v>215</v>
      </c>
      <c r="G1" s="43" t="s">
        <v>221</v>
      </c>
      <c r="I1" s="46" t="s">
        <v>186</v>
      </c>
      <c r="J1" s="41"/>
      <c r="L1" s="31" t="s">
        <v>228</v>
      </c>
      <c r="M1" s="48" t="s">
        <v>223</v>
      </c>
      <c r="O1" s="7" t="s">
        <v>228</v>
      </c>
    </row>
    <row r="2" spans="1:15" s="4" customFormat="1" ht="27.75" customHeight="1" thickBot="1">
      <c r="A2" s="31" t="s">
        <v>187</v>
      </c>
      <c r="B2" s="55" t="s">
        <v>5</v>
      </c>
      <c r="D2" s="53" t="s">
        <v>219</v>
      </c>
      <c r="E2" s="50" t="s">
        <v>216</v>
      </c>
      <c r="G2" s="44" t="s">
        <v>217</v>
      </c>
      <c r="I2" s="47" t="s">
        <v>187</v>
      </c>
      <c r="J2" s="42"/>
      <c r="L2" s="31" t="s">
        <v>228</v>
      </c>
      <c r="M2" s="48" t="s">
        <v>222</v>
      </c>
      <c r="O2" s="7" t="s">
        <v>230</v>
      </c>
    </row>
    <row r="3" spans="1:15" s="4" customFormat="1" ht="27.75" customHeight="1" thickBot="1">
      <c r="A3" s="31" t="s">
        <v>187</v>
      </c>
      <c r="B3" s="55" t="s">
        <v>6</v>
      </c>
      <c r="D3" s="53" t="s">
        <v>217</v>
      </c>
      <c r="E3" s="50" t="s">
        <v>217</v>
      </c>
      <c r="G3" s="45" t="s">
        <v>220</v>
      </c>
      <c r="L3" s="15" t="s">
        <v>229</v>
      </c>
      <c r="M3" s="5"/>
    </row>
    <row r="4" spans="1:15" s="4" customFormat="1" ht="27.75" customHeight="1">
      <c r="A4" s="31" t="s">
        <v>187</v>
      </c>
      <c r="B4" s="55" t="s">
        <v>7</v>
      </c>
      <c r="D4" s="53" t="s">
        <v>217</v>
      </c>
      <c r="E4" s="50" t="s">
        <v>218</v>
      </c>
    </row>
    <row r="5" spans="1:15" s="4" customFormat="1" ht="33.75" customHeight="1" thickBot="1">
      <c r="A5" s="31" t="s">
        <v>187</v>
      </c>
      <c r="B5" s="55" t="s">
        <v>8</v>
      </c>
      <c r="D5" s="54" t="s">
        <v>220</v>
      </c>
      <c r="E5" s="51"/>
    </row>
    <row r="6" spans="1:15" s="4" customFormat="1" ht="27.75" customHeight="1">
      <c r="A6" s="31" t="s">
        <v>187</v>
      </c>
      <c r="B6" s="55" t="s">
        <v>9</v>
      </c>
    </row>
    <row r="7" spans="1:15" s="4" customFormat="1" ht="27.75" customHeight="1">
      <c r="A7" s="31" t="s">
        <v>187</v>
      </c>
      <c r="B7" s="55" t="s">
        <v>10</v>
      </c>
    </row>
    <row r="8" spans="1:15" s="4" customFormat="1" ht="27.75" customHeight="1">
      <c r="A8" s="31" t="s">
        <v>187</v>
      </c>
      <c r="B8" s="55" t="s">
        <v>11</v>
      </c>
    </row>
    <row r="9" spans="1:15" s="4" customFormat="1" ht="27.75" customHeight="1">
      <c r="A9" s="31" t="s">
        <v>187</v>
      </c>
      <c r="B9" s="55" t="s">
        <v>12</v>
      </c>
    </row>
    <row r="10" spans="1:15" s="4" customFormat="1" ht="27.75" customHeight="1">
      <c r="A10" s="31" t="s">
        <v>187</v>
      </c>
      <c r="B10" s="55" t="s">
        <v>13</v>
      </c>
    </row>
    <row r="11" spans="1:15" s="4" customFormat="1" ht="27.75" customHeight="1">
      <c r="A11" s="31" t="s">
        <v>186</v>
      </c>
      <c r="B11" s="55" t="s">
        <v>14</v>
      </c>
    </row>
    <row r="12" spans="1:15" s="4" customFormat="1" ht="27.75" customHeight="1">
      <c r="A12" s="31" t="s">
        <v>186</v>
      </c>
      <c r="B12" s="55" t="s">
        <v>15</v>
      </c>
    </row>
    <row r="13" spans="1:15" s="4" customFormat="1" ht="27.75" customHeight="1">
      <c r="A13" s="31" t="s">
        <v>186</v>
      </c>
      <c r="B13" s="55" t="s">
        <v>16</v>
      </c>
    </row>
    <row r="14" spans="1:15" s="4" customFormat="1" ht="27.75" customHeight="1">
      <c r="A14" s="31" t="s">
        <v>186</v>
      </c>
      <c r="B14" s="55" t="s">
        <v>17</v>
      </c>
    </row>
    <row r="15" spans="1:15" s="4" customFormat="1" ht="27.75" customHeight="1">
      <c r="A15" s="31" t="s">
        <v>186</v>
      </c>
      <c r="B15" s="55" t="s">
        <v>18</v>
      </c>
    </row>
    <row r="16" spans="1:15" s="4" customFormat="1" ht="27.75" customHeight="1">
      <c r="A16" s="31" t="s">
        <v>186</v>
      </c>
      <c r="B16" s="55" t="s">
        <v>19</v>
      </c>
    </row>
    <row r="17" spans="1:2" s="4" customFormat="1" ht="27.75" customHeight="1">
      <c r="A17" s="31" t="s">
        <v>186</v>
      </c>
      <c r="B17" s="55" t="s">
        <v>20</v>
      </c>
    </row>
    <row r="18" spans="1:2" s="4" customFormat="1" ht="27.75" customHeight="1">
      <c r="A18" s="31" t="s">
        <v>186</v>
      </c>
      <c r="B18" s="55" t="s">
        <v>21</v>
      </c>
    </row>
    <row r="19" spans="1:2" s="4" customFormat="1" ht="27.75" customHeight="1">
      <c r="A19" s="31" t="s">
        <v>186</v>
      </c>
      <c r="B19" s="55" t="s">
        <v>22</v>
      </c>
    </row>
    <row r="20" spans="1:2" s="4" customFormat="1" ht="27.75" customHeight="1">
      <c r="A20" s="31" t="s">
        <v>186</v>
      </c>
      <c r="B20" s="55" t="s">
        <v>9</v>
      </c>
    </row>
    <row r="21" spans="1:2" s="4" customFormat="1" ht="27.75" customHeight="1">
      <c r="A21" s="31" t="s">
        <v>186</v>
      </c>
      <c r="B21" s="55" t="s">
        <v>10</v>
      </c>
    </row>
    <row r="22" spans="1:2" s="4" customFormat="1" ht="27.75" customHeight="1">
      <c r="A22" s="31" t="s">
        <v>186</v>
      </c>
      <c r="B22" s="55" t="s">
        <v>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14"/>
  <sheetViews>
    <sheetView workbookViewId="0">
      <selection sqref="A1:D7"/>
    </sheetView>
  </sheetViews>
  <sheetFormatPr baseColWidth="10" defaultRowHeight="14.4"/>
  <cols>
    <col min="2" max="2" width="46.44140625" customWidth="1" collapsed="1"/>
    <col min="4" max="4" width="27.44140625" customWidth="1" collapsed="1"/>
  </cols>
  <sheetData>
    <row r="1" spans="1:4" ht="15">
      <c r="A1" t="s">
        <v>186</v>
      </c>
      <c r="B1" t="s">
        <v>264</v>
      </c>
      <c r="C1" t="s">
        <v>253</v>
      </c>
      <c r="D1" t="s">
        <v>257</v>
      </c>
    </row>
    <row r="2" spans="1:4" s="4" customFormat="1" ht="15">
      <c r="A2" s="4" t="s">
        <v>186</v>
      </c>
      <c r="B2" s="4" t="s">
        <v>264</v>
      </c>
      <c r="C2" s="4" t="s">
        <v>253</v>
      </c>
      <c r="D2" s="4" t="s">
        <v>261</v>
      </c>
    </row>
    <row r="3" spans="1:4" ht="15">
      <c r="A3" t="s">
        <v>186</v>
      </c>
      <c r="B3" s="4" t="s">
        <v>264</v>
      </c>
      <c r="C3" t="s">
        <v>254</v>
      </c>
      <c r="D3" t="s">
        <v>265</v>
      </c>
    </row>
    <row r="4" spans="1:4" s="4" customFormat="1">
      <c r="A4" s="4" t="s">
        <v>186</v>
      </c>
      <c r="B4" s="4" t="s">
        <v>259</v>
      </c>
      <c r="C4" s="4" t="s">
        <v>253</v>
      </c>
      <c r="D4" s="4" t="s">
        <v>262</v>
      </c>
    </row>
    <row r="5" spans="1:4" s="4" customFormat="1">
      <c r="A5" s="4" t="s">
        <v>186</v>
      </c>
      <c r="B5" s="4" t="s">
        <v>259</v>
      </c>
      <c r="C5" s="4" t="s">
        <v>253</v>
      </c>
      <c r="D5" s="4" t="s">
        <v>263</v>
      </c>
    </row>
    <row r="6" spans="1:4">
      <c r="A6" s="4" t="s">
        <v>186</v>
      </c>
      <c r="B6" s="4" t="s">
        <v>259</v>
      </c>
      <c r="C6" t="s">
        <v>254</v>
      </c>
      <c r="D6" t="s">
        <v>260</v>
      </c>
    </row>
    <row r="7" spans="1:4">
      <c r="A7" s="4" t="s">
        <v>187</v>
      </c>
      <c r="B7" t="s">
        <v>229</v>
      </c>
      <c r="C7" s="3" t="s">
        <v>265</v>
      </c>
      <c r="D7" s="3" t="s">
        <v>265</v>
      </c>
    </row>
    <row r="8" spans="1:4" ht="15">
      <c r="A8" s="4"/>
    </row>
    <row r="9" spans="1:4" ht="15">
      <c r="A9" s="4"/>
    </row>
    <row r="10" spans="1:4" ht="15">
      <c r="A10" s="4"/>
    </row>
    <row r="11" spans="1:4" ht="15">
      <c r="A11" s="4"/>
    </row>
    <row r="12" spans="1:4" ht="15">
      <c r="A12" s="4"/>
    </row>
    <row r="13" spans="1:4" ht="15">
      <c r="A13" s="4"/>
      <c r="C13" s="62"/>
    </row>
    <row r="14" spans="1:4">
      <c r="A14" s="4"/>
      <c r="C14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108</vt:i4>
      </vt:variant>
    </vt:vector>
  </HeadingPairs>
  <TitlesOfParts>
    <vt:vector size="121" baseType="lpstr">
      <vt:lpstr>AUTOBAREMO LINEA 3</vt:lpstr>
      <vt:lpstr>Datos generales. Criterios 2B-C</vt:lpstr>
      <vt:lpstr>E.1.Premios y festivales</vt:lpstr>
      <vt:lpstr>E.2. Estrenos</vt:lpstr>
      <vt:lpstr>F. Jefes de equipo</vt:lpstr>
      <vt:lpstr>H. Experiencia equipo</vt:lpstr>
      <vt:lpstr>J.Previsión contratación</vt:lpstr>
      <vt:lpstr>OCULTO PREMIOS Y HONORES</vt:lpstr>
      <vt:lpstr>OCULTO PRESENCIA FEMENINA</vt:lpstr>
      <vt:lpstr>OCULTO 1</vt:lpstr>
      <vt:lpstr>COMPUTO DE FESTIVALES DIRECTOR</vt:lpstr>
      <vt:lpstr>Combos datos generales</vt:lpstr>
      <vt:lpstr>Hoja1</vt:lpstr>
      <vt:lpstr>_NO</vt:lpstr>
      <vt:lpstr>_SI</vt:lpstr>
      <vt:lpstr>Anima_Brussels_International_Animation_Film_Festival</vt:lpstr>
      <vt:lpstr>Animation_is_Film_Festival</vt:lpstr>
      <vt:lpstr>Animayo</vt:lpstr>
      <vt:lpstr>'AUTOBAREMO LINEA 3'!Área_de_impresión</vt:lpstr>
      <vt:lpstr>BAFICI_Buenos_Aires_Festival_Internacional_de_Cine_Independiente</vt:lpstr>
      <vt:lpstr>Bilateral_con_un_único_país_extranjero</vt:lpstr>
      <vt:lpstr>Busan_International_Film_Festival</vt:lpstr>
      <vt:lpstr>Cairo_International_Film_Festival</vt:lpstr>
      <vt:lpstr>Cartoons_on_the_Bay_Pulcinella_Awards</vt:lpstr>
      <vt:lpstr>Chilemonos</vt:lpstr>
      <vt:lpstr>CHP_DOX</vt:lpstr>
      <vt:lpstr>Cinanima</vt:lpstr>
      <vt:lpstr>Cinema_Jove</vt:lpstr>
      <vt:lpstr>CPH_DOX</vt:lpstr>
      <vt:lpstr>'Datos generales. Criterios 2B-C'!Criterios</vt:lpstr>
      <vt:lpstr>DA_Film_Festival</vt:lpstr>
      <vt:lpstr>DOC_Lisboa</vt:lpstr>
      <vt:lpstr>'Datos generales. Criterios 2B-C'!Documental</vt:lpstr>
      <vt:lpstr>Documental</vt:lpstr>
      <vt:lpstr>Donostia_Zinemaldia_Festival_de_Cine_de_San_Sebastián_International_Film_Festival</vt:lpstr>
      <vt:lpstr>Es_animación</vt:lpstr>
      <vt:lpstr>'Datos generales. Criterios 2B-C'!Especial_valor_cinematográfico</vt:lpstr>
      <vt:lpstr>Especial_valor_cinematográfico</vt:lpstr>
      <vt:lpstr>European_Animation_Awards_Emile_Awards</vt:lpstr>
      <vt:lpstr>'Datos generales. Criterios 2B-C'!Experimental</vt:lpstr>
      <vt:lpstr>Experimental</vt:lpstr>
      <vt:lpstr>Fantastic_Fest_Austin</vt:lpstr>
      <vt:lpstr>Festival_de_Cannes</vt:lpstr>
      <vt:lpstr>Festival_de_Cine_Europeo_de_Sevilla</vt:lpstr>
      <vt:lpstr>Festival_de_Málaga</vt:lpstr>
      <vt:lpstr>Festival_del_Film_Locarno</vt:lpstr>
      <vt:lpstr>Festival_Ibearoamericano_de_Huelva</vt:lpstr>
      <vt:lpstr>Festival_Internacional_de_Cine_de_Cartagena_de_Indias</vt:lpstr>
      <vt:lpstr>Festival_Internacional_de_Cine_de_Gijón</vt:lpstr>
      <vt:lpstr>Festival_Internacional_de_Cine_de_Guadalajara_FICG</vt:lpstr>
      <vt:lpstr>Festival_Internacional_de_Cine_de_Las_Palmas_de_Gran_Canaria</vt:lpstr>
      <vt:lpstr>Festival_Internacional_de_Cine_de_Mar_del_Plata</vt:lpstr>
      <vt:lpstr>Festival_Internacional_de_Cine_Documental_y_Cortometraje_de_Bilbao_ZINEBI</vt:lpstr>
      <vt:lpstr>Festival_Internacional_de_Documentales_DocsBarcelona</vt:lpstr>
      <vt:lpstr>Festival_Internacional_de_Documentales_DocumentaMadrid</vt:lpstr>
      <vt:lpstr>Festival_Internaticional_de_Cine_de_Gijón</vt:lpstr>
      <vt:lpstr>Festival_International_de_Cine_de_Mar_del_Plata</vt:lpstr>
      <vt:lpstr>Festival_international_du_film_danimation_dAnnecy</vt:lpstr>
      <vt:lpstr>Festival_lnternacional_de_Cine_Documental_y_Cortometraje_de_Bilbao_ZINEBI</vt:lpstr>
      <vt:lpstr>Festival_Punto_de_Vista</vt:lpstr>
      <vt:lpstr>FestivalesFormula</vt:lpstr>
      <vt:lpstr>Goa_IFFI_India_International_Film_Festival</vt:lpstr>
      <vt:lpstr>Hot_Docs_Canadian_International_Documentary_Festival</vt:lpstr>
      <vt:lpstr>Indie_Lisboa_Film_Festival</vt:lpstr>
      <vt:lpstr>International_Documentary_Film_Festival_Amsterdam_IDFA</vt:lpstr>
      <vt:lpstr>International_Film_Festival_Rotterdam</vt:lpstr>
      <vt:lpstr>Internationale_Filmfestspiele_Berlin_Berlinale</vt:lpstr>
      <vt:lpstr>Istanbul_Film_Festival</vt:lpstr>
      <vt:lpstr>JIO_Mami_Mumbai_Film_Festival_India</vt:lpstr>
      <vt:lpstr>Karlovy_Vary_International_Film_Festival</vt:lpstr>
      <vt:lpstr>Kyiv_International_Film_Festival_Molodist</vt:lpstr>
      <vt:lpstr>La_Biennale_di_Venezia_Mostra_Internazionale_dArte_Cinematografica</vt:lpstr>
      <vt:lpstr>Largometraje</vt:lpstr>
      <vt:lpstr>Largometraje_nuevos_realizadores</vt:lpstr>
      <vt:lpstr>Largometrajes</vt:lpstr>
      <vt:lpstr>London_Film_Festival_BFI</vt:lpstr>
      <vt:lpstr>Modalidad</vt:lpstr>
      <vt:lpstr>Montreal_Film_Festival_World_Film_Festival</vt:lpstr>
      <vt:lpstr>Montreal_Film_World_Film_Festival</vt:lpstr>
      <vt:lpstr>Moscow_International_Film_Festival</vt:lpstr>
      <vt:lpstr>Multilateral_con_varios_paises_extranjeros</vt:lpstr>
      <vt:lpstr>New_York_Film_Festival</vt:lpstr>
      <vt:lpstr>NO</vt:lpstr>
      <vt:lpstr>No_es_animación</vt:lpstr>
      <vt:lpstr>No_es_coproducción_internacional</vt:lpstr>
      <vt:lpstr>Ottawa_International_Animation_Festival</vt:lpstr>
      <vt:lpstr>Premios_ANNIE_Premios_de_la_Asociación_Internacional_de_Cine_de_Animación</vt:lpstr>
      <vt:lpstr>Premios_BAFTA_Premios_de_Cine_de_la_Academia_Británica</vt:lpstr>
      <vt:lpstr>Premios_CÉSAR_Premios_de_Cine_de_la_Academia_Francesa</vt:lpstr>
      <vt:lpstr>Premios_de_Cine_Europeo_EFA_Academia_de_Cine_Europeo_European_Film_Awards_EFA_European_Film_Academy</vt:lpstr>
      <vt:lpstr>Premios_Globos_de_Oro_Asociación_de_la_Prensa_Extranjera_de_Hollywood_Golden_Globe_Awards_The_Hollywood_Foreign_Press_Association</vt:lpstr>
      <vt:lpstr>Premios_Goya_Academia_de_las_Artes_y_las_Ciencias_Cinematográficas_de_España</vt:lpstr>
      <vt:lpstr>Premios_Oscar_Academia_de_las_Artes_y_Ciencias_Cinematográficas_de_Hollywood_The_Oscars_Academy_of_Motion_Picture_Arts_and_Sciences</vt:lpstr>
      <vt:lpstr>Premios_Quirino_de_la_Animación_Iberoamericana</vt:lpstr>
      <vt:lpstr>Sección_oficial</vt:lpstr>
      <vt:lpstr>SeccionesFormula</vt:lpstr>
      <vt:lpstr>Semana_Internacional_de_Cine_de_Valladolid_Seminci</vt:lpstr>
      <vt:lpstr>Semana_Internacional_de_Cine_de_Valladolid_Seminici</vt:lpstr>
      <vt:lpstr>Shangahai_International_Film_Festival</vt:lpstr>
      <vt:lpstr>Shanghai_International_Film_Festival</vt:lpstr>
      <vt:lpstr>SI</vt:lpstr>
      <vt:lpstr>'Datos generales. Criterios 2B-C'!Sí_está_aprobada</vt:lpstr>
      <vt:lpstr>Sí_está_aprobada</vt:lpstr>
      <vt:lpstr>Sitges_Festival_Internacional_de_Cinema_Fantàstic_de_Catalunya</vt:lpstr>
      <vt:lpstr>Sitges_Festival_International_de_Cinema_Fantàstic_de_Catalunya</vt:lpstr>
      <vt:lpstr>Sofia_International_Film_Festival</vt:lpstr>
      <vt:lpstr>Stockholm_Film_Festival</vt:lpstr>
      <vt:lpstr>Stutgart_International_Festival_of_Animated_Films_ITFS</vt:lpstr>
      <vt:lpstr>Stuttgart_International_Festival_of_Animated_Films_ITFS</vt:lpstr>
      <vt:lpstr>Sundance_Film_Festival</vt:lpstr>
      <vt:lpstr>SXSW_Film_Festival_Austin</vt:lpstr>
      <vt:lpstr>Sydney_Film_Festival</vt:lpstr>
      <vt:lpstr>Tallin_Black_Nights_Film_Festival</vt:lpstr>
      <vt:lpstr>Tokyo_International_Film_Festival_TIFF</vt:lpstr>
      <vt:lpstr>Torino_Film_Festival</vt:lpstr>
      <vt:lpstr>Toronto_International_Film_Festival</vt:lpstr>
      <vt:lpstr>Transilvania_International_Film_Festival</vt:lpstr>
      <vt:lpstr>Tribeca_Film_Festival</vt:lpstr>
      <vt:lpstr>Viennale_Festival</vt:lpstr>
      <vt:lpstr>Warsaw_International_Film_Festival</vt:lpstr>
      <vt:lpstr>Weird_antes_3D_Wire</vt:lpstr>
    </vt:vector>
  </TitlesOfParts>
  <Company>ICAA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icaa</dc:creator>
  <cp:lastModifiedBy>Alicia Román Dobarco</cp:lastModifiedBy>
  <cp:lastPrinted>2022-06-02T11:48:39Z</cp:lastPrinted>
  <dcterms:created xsi:type="dcterms:W3CDTF">2020-04-24T12:14:35Z</dcterms:created>
  <dcterms:modified xsi:type="dcterms:W3CDTF">2023-04-13T11:59:49Z</dcterms:modified>
</cp:coreProperties>
</file>