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cio.diaz\Desktop\web_aaiicc\ayudas\produccion_proyectos_audiovisuales\2025\20241220 WEB_ Líneas 1 y 2\"/>
    </mc:Choice>
  </mc:AlternateContent>
  <xr:revisionPtr revIDLastSave="0" documentId="8_{517D74A7-4ACE-4CDE-92F2-F3462E4EC07A}" xr6:coauthVersionLast="47" xr6:coauthVersionMax="47" xr10:uidLastSave="{00000000-0000-0000-0000-000000000000}"/>
  <workbookProtection workbookPassword="8BEA" lockStructure="1"/>
  <bookViews>
    <workbookView xWindow="-120" yWindow="-120" windowWidth="29040" windowHeight="15720" xr2:uid="{00000000-000D-0000-FFFF-FFFF00000000}"/>
  </bookViews>
  <sheets>
    <sheet name="AUTOBAREMO LINEA 1" sheetId="1" r:id="rId1"/>
    <sheet name="Datos generales. Criterios 2B-C" sheetId="9" state="hidden" r:id="rId2"/>
    <sheet name="E.1.Premios y festivales" sheetId="2" state="hidden" r:id="rId3"/>
    <sheet name="E.2. Estrenos" sheetId="10" state="hidden" r:id="rId4"/>
    <sheet name="F. Jefes de equipo" sheetId="11" state="hidden" r:id="rId5"/>
    <sheet name="H. Experiencia equipo" sheetId="12" state="hidden" r:id="rId6"/>
    <sheet name="J.Previsión contratación" sheetId="13" state="hidden" r:id="rId7"/>
    <sheet name="OCULTO PREMIOS Y HONORES" sheetId="3" state="hidden" r:id="rId8"/>
    <sheet name="OCULTO PRESENCIA FEMENINA" sheetId="4" state="hidden" r:id="rId9"/>
    <sheet name="OCULTO 1" sheetId="5" state="hidden" r:id="rId10"/>
    <sheet name="COMPUTO DE FESTIVALES DIRECTOR" sheetId="6" state="hidden" r:id="rId11"/>
    <sheet name="Combos datos generales" sheetId="7" state="hidden" r:id="rId12"/>
    <sheet name="Hoja1" sheetId="8" state="hidden" r:id="rId13"/>
  </sheets>
  <externalReferences>
    <externalReference r:id="rId14"/>
  </externalReferences>
  <definedNames>
    <definedName name="_xlnm._FilterDatabase" localSheetId="1" hidden="1">'Datos generales. Criterios 2B-C'!$H$11:$H$18</definedName>
    <definedName name="_NO">'OCULTO 1'!$D$23</definedName>
    <definedName name="_SI">'OCULTO 1'!$D$20:$D$22</definedName>
    <definedName name="Anima_Brussels_International_Animation_Film_Festival">'E.1.Premios y festivales'!$B$15</definedName>
    <definedName name="Animation_is_Film_Festival">'E.1.Premios y festivales'!$B$36</definedName>
    <definedName name="Animayo">'E.1.Premios y festivales'!$B$85</definedName>
    <definedName name="_xlnm.Extract" localSheetId="1">'Datos generales. Criterios 2B-C'!#REF!</definedName>
    <definedName name="_xlnm.Print_Area" localSheetId="0">'AUTOBAREMO LINEA 1'!$A$1:$H$95</definedName>
    <definedName name="BAFICI_Buenos_Aires_Festival_Internacional_de_Cine_Independiente">'E.1.Premios y festivales'!$B$12</definedName>
    <definedName name="Bilateral_con_un_único_país_extranjero">Hoja1!$C$4:$C$6</definedName>
    <definedName name="Busan_International_Film_Festival">'E.1.Premios y festivales'!$B$28</definedName>
    <definedName name="Cairo_International_Film_Festival">'E.1.Premios y festivales'!$B$37:$B$38</definedName>
    <definedName name="Cartoons_on_the_Bay_Pulcinella_Awards">'E.1.Premios y festivales'!$B$51</definedName>
    <definedName name="Chilemonos">'E.1.Premios y festivales'!$B$25</definedName>
    <definedName name="CHP_DOX">'E.1.Premios y festivales'!$B$29</definedName>
    <definedName name="Cinanima">'E.1.Premios y festivales'!$B$62</definedName>
    <definedName name="Cinema_Jove">'E.1.Premios y festivales'!$B$92</definedName>
    <definedName name="CPH_DOX">'E.1.Premios y festivales'!$B$29</definedName>
    <definedName name="_xlnm.Criteria" localSheetId="1">'Datos generales. Criterios 2B-C'!$H$11</definedName>
    <definedName name="DA_Film_Festival">'E.1.Premios y festivales'!$B$72</definedName>
    <definedName name="DOC_Lisboa">'E.1.Premios y festivales'!$B$61</definedName>
    <definedName name="Documental" localSheetId="1">'Datos generales. Criterios 2B-C'!$D$8</definedName>
    <definedName name="Documental">'Combos datos generales'!$E$3:$E$4</definedName>
    <definedName name="Donostia_Zinemaldia_Festival_de_Cine_de_San_Sebastián_International_Film_Festival">'E.1.Premios y festivales'!$B$76:$B$77</definedName>
    <definedName name="Es_animación">'OCULTO 1'!$Q$4:$Q$18</definedName>
    <definedName name="Especial_valor_cinematográfico" localSheetId="1">'Datos generales. Criterios 2B-C'!$D$2:$D$3</definedName>
    <definedName name="Especial_valor_cinematográfico">'Combos datos generales'!$E$1:$E$2</definedName>
    <definedName name="European_Animation_Awards_Emile_Awards">'E.1.Premios y festivales'!$B$101</definedName>
    <definedName name="Experimental" localSheetId="1">'Datos generales. Criterios 2B-C'!$D$7</definedName>
    <definedName name="Experimental">'Combos datos generales'!$E$5</definedName>
    <definedName name="Fantastic_Fest_Austin">'E.1.Premios y festivales'!$B$35</definedName>
    <definedName name="Festival_de_Cannes">'E.1.Premios y festivales'!$B$41:$B$43</definedName>
    <definedName name="Festival_de_Cine_Europeo_de_Sevilla">'E.1.Premios y festivales'!$B$88:$B$89</definedName>
    <definedName name="Festival_de_Málaga">'E.1.Premios y festivales'!$B$82:$B$83</definedName>
    <definedName name="Festival_del_Film_Locarno">'E.1.Premios y festivales'!$B$68:$B$69</definedName>
    <definedName name="Festival_Ibearoamericano_de_Huelva">'E.1.Premios y festivales'!$B$80</definedName>
    <definedName name="Festival_Internacional_de_Cine_de_Cartagena_de_Indias">'E.1.Premios y festivales'!$B$27</definedName>
    <definedName name="Festival_Internacional_de_Cine_de_Gijón">'E.1.Premios y festivales'!$B$78:$B$79</definedName>
    <definedName name="Festival_Internacional_de_Cine_de_Guadalajara_FICG">'E.1.Premios y festivales'!$B$53</definedName>
    <definedName name="Festival_Internacional_de_Cine_de_Las_Palmas_de_Gran_Canaria">'E.1.Premios y festivales'!$B$84</definedName>
    <definedName name="Festival_Internacional_de_Cine_de_Mar_del_Plata">'E.1.Premios y festivales'!$B$10:$B$11</definedName>
    <definedName name="Festival_Internacional_de_Cine_Documental_y_Cortometraje_de_Bilbao_ZINEBI">'E.1.Premios y festivales'!$B$74:$B$75</definedName>
    <definedName name="Festival_Internacional_de_Documentales_DocsBarcelona">'E.1.Premios y festivales'!$B$73</definedName>
    <definedName name="Festival_Internacional_de_Documentales_DocumentaMadrid">'E.1.Premios y festivales'!$B$81</definedName>
    <definedName name="Festival_Internaticional_de_Cine_de_Gijón">'E.1.Premios y festivales'!$B$78:$B$79</definedName>
    <definedName name="Festival_International_de_Cine_de_Mar_del_Plata">'E.1.Premios y festivales'!$B$10:$B$11</definedName>
    <definedName name="Festival_international_du_film_danimation_dAnnecy">'E.1.Premios y festivales'!$B$44:$B$45</definedName>
    <definedName name="Festival_lnternacional_de_Cine_Documental_y_Cortometraje_de_Bilbao_ZINEBI">'E.1.Premios y festivales'!$B$74:$B$75</definedName>
    <definedName name="Festival_Punto_de_Vista">'E.1.Premios y festivales'!$B$86</definedName>
    <definedName name="FestivalesFormula" localSheetId="1">'[1]PARA DIRECTOR FEST SECC'!$A$7:$A$102</definedName>
    <definedName name="FestivalesFormula">'E.1.Premios y festivales'!$A$5:$A$103</definedName>
    <definedName name="Goa_IFFI_India_International_Film_Festival">'E.1.Premios y festivales'!$B$46</definedName>
    <definedName name="Hot_Docs_Canadian_International_Documentary_Festival">'E.1.Premios y festivales'!$B$21</definedName>
    <definedName name="Indie_Lisboa_Film_Festival">'E.1.Premios y festivales'!$B$60</definedName>
    <definedName name="International_Documentary_Film_Festival_Amsterdam_IDFA">'E.1.Premios y festivales'!$B$56:$B$57</definedName>
    <definedName name="International_Film_Festival_Rotterdam">'E.1.Premios y festivales'!$B$54:$B$55</definedName>
    <definedName name="Internationale_Filmfestspiele_Berlin_Berlinale">'E.1.Premios y festivales'!$B$5:$B$7</definedName>
    <definedName name="Istanbul_Film_Festival">'E.1.Premios y festivales'!$B$70</definedName>
    <definedName name="JIO_Mami_Mumbai_Film_Festival_India">'E.1.Premios y festivales'!$B$47</definedName>
    <definedName name="Karlovy_Vary_International_Film_Festival">'E.1.Premios y festivales'!$B$64</definedName>
    <definedName name="Kyiv_International_Film_Festival_Molodist">'E.1.Premios y festivales'!$B$71</definedName>
    <definedName name="La_Biennale_di_Venezia_Mostra_Internazionale_dArte_Cinematografica">'E.1.Premios y festivales'!$B$48:$B$49</definedName>
    <definedName name="Largometraje">'Datos generales. Criterios 2B-C'!$D$5:$D$7</definedName>
    <definedName name="Largometraje_nuevos_realizadores">'Datos generales. Criterios 2B-C'!$D$2:$D$4</definedName>
    <definedName name="Largometrajes">'Datos generales. Criterios 2B-C'!$D$5:$D$7</definedName>
    <definedName name="London_Film_Festival_BFI">'E.1.Premios y festivales'!$B$63</definedName>
    <definedName name="Modalidad">'Datos generales. Criterios 2B-C'!$F$2:$F$4</definedName>
    <definedName name="Montreal_Film_Festival_World_Film_Festival">'E.1.Premios y festivales'!$B$23:$B$24</definedName>
    <definedName name="Montreal_Film_World_Film_Festival">'E.1.Premios y festivales'!$B$23:$B$24</definedName>
    <definedName name="Moscow_International_Film_Festival">'E.1.Premios y festivales'!$B$66</definedName>
    <definedName name="Multilateral_con_varios_paises_extranjeros">Hoja1!$C$1:$C$3</definedName>
    <definedName name="New_York_Film_Festival">'E.1.Premios y festivales'!$B$34</definedName>
    <definedName name="NO">'Combos datos generales'!$B$1:$B$10</definedName>
    <definedName name="No_es_animación">'OCULTO 1'!$Q$19:$Q$27</definedName>
    <definedName name="No_es_coproducción_internacional">Hoja1!$C$7</definedName>
    <definedName name="Ottawa_International_Animation_Festival">'E.1.Premios y festivales'!$B$22</definedName>
    <definedName name="Premios_ANNIE_Premios_de_la_Asociación_Internacional_de_Cine_de_Animación">'E.1.Premios y festivales'!$B$99</definedName>
    <definedName name="Premios_BAFTA_Premios_de_Cine_de_la_Academia_Británica">'E.1.Premios y festivales'!$B$103</definedName>
    <definedName name="Premios_CÉSAR_Premios_de_Cine_de_la_Academia_Francesa">'E.1.Premios y festivales'!$B$102</definedName>
    <definedName name="Premios_de_Cine_Europeo_EFA_Academia_de_Cine_Europeo_European_Film_Awards_EFA_European_Film_Academy">'E.1.Premios y festivales'!$B$100</definedName>
    <definedName name="Premios_Globos_de_Oro_Asociación_de_la_Prensa_Extranjera_de_Hollywood_Golden_Globe_Awards_The_Hollywood_Foreign_Press_Association">'E.1.Premios y festivales'!$B$98</definedName>
    <definedName name="Premios_Goya_Academia_de_las_Artes_y_las_Ciencias_Cinematográficas_de_España">'E.1.Premios y festivales'!$B$95</definedName>
    <definedName name="Premios_Oscar_Academia_de_las_Artes_y_Ciencias_Cinematográficas_de_Hollywood_The_Oscars_Academy_of_Motion_Picture_Arts_and_Sciences">'E.1.Premios y festivales'!$B$97</definedName>
    <definedName name="Premios_Quirino_de_la_Animación_Iberoamericana">'E.1.Premios y festivales'!$B$96</definedName>
    <definedName name="Sección_oficial">'E.1.Premios y festivales'!$B$80</definedName>
    <definedName name="SeccionesFormula" localSheetId="1">'[1]PARA DIRECTOR FEST SECC'!$B$7:$B$102</definedName>
    <definedName name="SeccionesFormula">'E.1.Premios y festivales'!$B$5:$B$103</definedName>
    <definedName name="Semana_Internacional_de_Cine_de_Valladolid_Seminci">'E.1.Premios y festivales'!$B$93:$B$94</definedName>
    <definedName name="Semana_Internacional_de_Cine_de_Valladolid_Seminici">'E.1.Premios y festivales'!$B$93:$B$94</definedName>
    <definedName name="Shangahai_International_Film_Festival">'E.1.Premios y festivales'!$B$26</definedName>
    <definedName name="Shanghai_International_Film_Festival">'E.1.Premios y festivales'!$B$26</definedName>
    <definedName name="SI">'Combos datos generales'!$B$11:$B$22</definedName>
    <definedName name="Sí_está_aprobada" localSheetId="1">'Datos generales. Criterios 2B-C'!$N$2:$N$3</definedName>
    <definedName name="Sí_está_aprobada">'Combos datos generales'!$M$1:$M$2</definedName>
    <definedName name="Sitges_Festival_Internacional_de_Cinema_Fantàstic_de_Catalunya">'E.1.Premios y festivales'!$B$90:$B$91</definedName>
    <definedName name="Sitges_Festival_International_de_Cinema_Fantàstic_de_Catalunya">'E.1.Premios y festivales'!$B$90:$B$91</definedName>
    <definedName name="Sofia_International_Film_Festival">'E.1.Premios y festivales'!$B$16</definedName>
    <definedName name="Stockholm_Film_Festival">'E.1.Premios y festivales'!$B$67</definedName>
    <definedName name="Stutgart_International_Festival_of_Animated_Films_ITFS">'E.1.Premios y festivales'!$B$8:$B$9</definedName>
    <definedName name="Stuttgart_International_Festival_of_Animated_Films_ITFS">'E.1.Premios y festivales'!$B$8:$B$9</definedName>
    <definedName name="Sundance_Film_Festival">'E.1.Premios y festivales'!$B$30:$B$31</definedName>
    <definedName name="SXSW_Film_Festival_Austin">'E.1.Premios y festivales'!$B$33</definedName>
    <definedName name="Sydney_Film_Festival">'E.1.Premios y festivales'!$B$13</definedName>
    <definedName name="Tallin_Black_Nights_Film_Festival">'E.1.Premios y festivales'!$B$39:$B$40</definedName>
    <definedName name="Tokyo_International_Film_Festival_TIFF">'E.1.Premios y festivales'!$B$52</definedName>
    <definedName name="Torino_Film_Festival">'E.1.Premios y festivales'!$B$50</definedName>
    <definedName name="Toronto_International_Film_Festival">'E.1.Premios y festivales'!$B$17:$B$20</definedName>
    <definedName name="Transilvania_International_Film_Festival">'E.1.Premios y festivales'!$B$65</definedName>
    <definedName name="Tribeca_Film_Festival">'E.1.Premios y festivales'!$B$32</definedName>
    <definedName name="Viennale_Festival">'E.1.Premios y festivales'!$B$14</definedName>
    <definedName name="Warsaw_International_Film_Festival">'E.1.Premios y festivales'!$B$58:$B$59</definedName>
    <definedName name="Weird_antes_3D_Wire">'E.1.Premios y festivales'!$B$87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G18" i="1" l="1"/>
  <c r="G17" i="1"/>
  <c r="I18" i="1" l="1"/>
  <c r="I17" i="1"/>
  <c r="H17" i="1" l="1"/>
  <c r="F66" i="1"/>
  <c r="H19" i="1" l="1"/>
  <c r="G72" i="1"/>
  <c r="G73" i="1"/>
  <c r="G74" i="1"/>
  <c r="G75" i="1"/>
  <c r="G76" i="1"/>
  <c r="G71" i="1"/>
  <c r="H75" i="1" l="1"/>
  <c r="H73" i="1"/>
  <c r="H71" i="1"/>
  <c r="H77" i="1" s="1"/>
  <c r="H85" i="1"/>
  <c r="H86" i="1" s="1"/>
  <c r="H23" i="1" l="1" a="1"/>
  <c r="H23" i="1" s="1"/>
  <c r="H14" i="9"/>
  <c r="H13" i="9"/>
  <c r="H15" i="9"/>
  <c r="H16" i="9"/>
  <c r="H17" i="9"/>
  <c r="H18" i="9"/>
  <c r="H12" i="9"/>
  <c r="J12" i="9" l="1"/>
  <c r="J13" i="9" s="1"/>
  <c r="J14" i="9" s="1"/>
  <c r="I12" i="9"/>
  <c r="H29" i="1" a="1"/>
  <c r="H29" i="1" s="1"/>
  <c r="H30" i="1" a="1"/>
  <c r="H30" i="1" s="1"/>
  <c r="H28" i="1" a="1"/>
  <c r="H28" i="1" s="1"/>
  <c r="J15" i="9" l="1"/>
  <c r="J16" i="9" s="1"/>
  <c r="H25" i="1" a="1"/>
  <c r="H25" i="1" s="1"/>
  <c r="J17" i="9" l="1"/>
  <c r="J18" i="9" s="1"/>
  <c r="H79" i="1"/>
  <c r="H80" i="1" s="1"/>
  <c r="F43" i="1" l="1"/>
  <c r="G89" i="1" l="1"/>
  <c r="H89" i="1" s="1"/>
  <c r="H94" i="1" s="1"/>
  <c r="G40" i="1"/>
  <c r="H82" i="1"/>
  <c r="H83" i="1" s="1"/>
  <c r="H14" i="1"/>
  <c r="H15" i="1" s="1"/>
  <c r="H66" i="1" l="1"/>
  <c r="G39" i="1"/>
  <c r="H68" i="1" l="1"/>
  <c r="H47" i="1"/>
  <c r="H64" i="1" s="1"/>
  <c r="H40" i="1"/>
  <c r="H39" i="1"/>
  <c r="G38" i="1"/>
  <c r="H38" i="1" s="1"/>
  <c r="H41" i="1" l="1"/>
  <c r="H33" i="1"/>
  <c r="H34" i="1" s="1"/>
  <c r="H24" i="1" l="1" a="1"/>
  <c r="H24" i="1" s="1"/>
  <c r="H26" i="1" a="1"/>
  <c r="H26" i="1" s="1"/>
  <c r="H31" i="1" l="1"/>
  <c r="H95" i="1" s="1"/>
  <c r="B7" i="5"/>
  <c r="B6" i="6" l="1"/>
  <c r="B8" i="6"/>
  <c r="B2" i="6"/>
  <c r="B4" i="6"/>
  <c r="B7" i="6"/>
  <c r="B1" i="6"/>
  <c r="B3" i="6"/>
  <c r="B5" i="6"/>
  <c r="B9" i="6"/>
</calcChain>
</file>

<file path=xl/sharedStrings.xml><?xml version="1.0" encoding="utf-8"?>
<sst xmlns="http://schemas.openxmlformats.org/spreadsheetml/2006/main" count="824" uniqueCount="408">
  <si>
    <t>Puntuación concedida</t>
  </si>
  <si>
    <t>(Seleccione opción del desplegable)</t>
  </si>
  <si>
    <t>Internationale_Filmfestspiele_Berlin_Berlinale</t>
  </si>
  <si>
    <t>(Seleccione del desplegable)</t>
  </si>
  <si>
    <t>Compositora de música (BSO).</t>
  </si>
  <si>
    <t>Dirección de fotografía</t>
  </si>
  <si>
    <t>Dirección artística</t>
  </si>
  <si>
    <t>Montadora</t>
  </si>
  <si>
    <t>Sonido directo (Jefa de sonido directo)</t>
  </si>
  <si>
    <t>Montaje de sonido (o Supervisora de montaje de sonido)</t>
  </si>
  <si>
    <t>Mezclas de sonido (o Supervisora de mezclas de sonido)</t>
  </si>
  <si>
    <t>Dirección de producción</t>
  </si>
  <si>
    <t>Supervisora de efectos especiales físicos.</t>
  </si>
  <si>
    <t>Supervisora de efectos especiales visuales</t>
  </si>
  <si>
    <t>Directora de animación.</t>
  </si>
  <si>
    <t>Compositora de música (BSO)</t>
  </si>
  <si>
    <t>Diseñadora de personajes</t>
  </si>
  <si>
    <t>Supervisora de storyboard</t>
  </si>
  <si>
    <t>Supervisora de layout</t>
  </si>
  <si>
    <t>Supervisora de composición</t>
  </si>
  <si>
    <t>Supervisora de efectos especiales visuales (VFX)</t>
  </si>
  <si>
    <t>Directora de fotografía/lighting</t>
  </si>
  <si>
    <t>Editora</t>
  </si>
  <si>
    <t>Supervisora de pipeline</t>
  </si>
  <si>
    <t>Seleccione festival</t>
  </si>
  <si>
    <t>categorías de mejor película</t>
  </si>
  <si>
    <t>Seleccione sección</t>
  </si>
  <si>
    <t>Participación</t>
  </si>
  <si>
    <t>Participación+Premio</t>
  </si>
  <si>
    <t>mejor película de habla no inglesa</t>
  </si>
  <si>
    <t>Stuttgart_International_Festival_of_Animated_Films_ITFS</t>
  </si>
  <si>
    <t>mejor película de animación</t>
  </si>
  <si>
    <t>Panorama, Encounters</t>
  </si>
  <si>
    <t>Festival_Internacional_de_Cine_de_Mar_del_Plata</t>
  </si>
  <si>
    <t>mejor película documental</t>
  </si>
  <si>
    <t>Generation, Forum - Forum Expanded</t>
  </si>
  <si>
    <t>BAFICI_Buenos_Aires_Festival_Internacional_de_Cine_Independiente</t>
  </si>
  <si>
    <t>mejor cortometraje de ficción, animación o documental</t>
  </si>
  <si>
    <t>International Competition, AniMovie</t>
  </si>
  <si>
    <t>Sydney_Film_Festival</t>
  </si>
  <si>
    <t>Young Animation, Tricks for Kids</t>
  </si>
  <si>
    <t>Viennale_Festival</t>
  </si>
  <si>
    <t>Competencia Internacional</t>
  </si>
  <si>
    <t>Anima_Brussels_International_Animation_Film_Festival</t>
  </si>
  <si>
    <t>Competencia Latinoamericana, Competencia Estados Alterados</t>
  </si>
  <si>
    <t>Sofia_International_Film_Festival</t>
  </si>
  <si>
    <t>Competencia oficial internacional, Competencia oficial latinoamericana, Competencia oficial vanguardia y género</t>
  </si>
  <si>
    <t>Toronto_International_Film_Festival</t>
  </si>
  <si>
    <t>Official Competition</t>
  </si>
  <si>
    <t>Hot_Docs_Canadian_International_Documentary_Festival</t>
  </si>
  <si>
    <t>Largometrajes (Sección oficial)</t>
  </si>
  <si>
    <t>Ottawa_International_Animation_Festival</t>
  </si>
  <si>
    <t>International Competition – Short Films, Features in competition</t>
  </si>
  <si>
    <t>International Competition</t>
  </si>
  <si>
    <t>Chilemonos</t>
  </si>
  <si>
    <t>Contemporary World Cinema, Wavelengths, Discovery, TIFF Docs, Midnight Madness</t>
  </si>
  <si>
    <t>Shanghai_International_Film_Festival</t>
  </si>
  <si>
    <t>International Spectrum</t>
  </si>
  <si>
    <t>Festival_Internacional_de_Cine_de_Cartagena_de_Indias</t>
  </si>
  <si>
    <t>Feature Competition, Animation For Young Audiences Competition</t>
  </si>
  <si>
    <t>Busan_International_Film_Festival</t>
  </si>
  <si>
    <t>World Competition (Grand Prix des Amériques)</t>
  </si>
  <si>
    <t>CPH_DOX</t>
  </si>
  <si>
    <t>First Fiction Films Competition, Documentaries of the World</t>
  </si>
  <si>
    <t>Sundance_Film_Festival</t>
  </si>
  <si>
    <t>Competencia Internacional de Largometrajes Animados</t>
  </si>
  <si>
    <t>Tribeca_Film_Festival</t>
  </si>
  <si>
    <t>Golden Goblet Awards Competition</t>
  </si>
  <si>
    <t>SXSW_Film_Festival_Austin</t>
  </si>
  <si>
    <t>Ficciones, Documentes</t>
  </si>
  <si>
    <t>New_York_Film_Festival</t>
  </si>
  <si>
    <t>World Cinema, Flash Forward</t>
  </si>
  <si>
    <t>Fantastic_Fest_Austin</t>
  </si>
  <si>
    <t>Dox:Award, New:Vision, Next:Wave</t>
  </si>
  <si>
    <t>Animation_is_Film_Festival</t>
  </si>
  <si>
    <t>Competencia Dramática Internacional (World Contemporary Cinema Dramatic); Competencia Documental Internacional (World Contemporary Cinema Documentary)</t>
  </si>
  <si>
    <t>Cairo_International_Film_Festival</t>
  </si>
  <si>
    <t>NEXT</t>
  </si>
  <si>
    <t>Tallin_Black_Nights_Film_Festival</t>
  </si>
  <si>
    <t>Festival_de_Cannes</t>
  </si>
  <si>
    <t>Festival_international_du_film_danimation_dAnnecy</t>
  </si>
  <si>
    <t>Main Slate</t>
  </si>
  <si>
    <t>Goa_IFFI_India_International_Film_Festival</t>
  </si>
  <si>
    <t>Features (Largometrajes)</t>
  </si>
  <si>
    <t>JIO_Mami_Mumbai_Film_Festival_India</t>
  </si>
  <si>
    <t>Films in competition</t>
  </si>
  <si>
    <t>Torino_Film_Festival</t>
  </si>
  <si>
    <t>Cinema of Tomorrow, Semana de la Crítica Internacional</t>
  </si>
  <si>
    <t>Cartoons_on_the_Bay_Pulcinella_Awards</t>
  </si>
  <si>
    <t>Tokyo_International_Film_Festival_TIFF</t>
  </si>
  <si>
    <t>Festival_Internacional_de_Cine_de_Guadalajara_FICG</t>
  </si>
  <si>
    <t>International_Film_Festival_Rotterdam</t>
  </si>
  <si>
    <t>International_Documentary_Film_Festival_Amsterdam_IDFA</t>
  </si>
  <si>
    <t>Warsaw_International_Film_Festival</t>
  </si>
  <si>
    <t>Indie_Lisboa_Film_Festival</t>
  </si>
  <si>
    <t>DOC_Lisboa</t>
  </si>
  <si>
    <t>International Competition, Debut Competition</t>
  </si>
  <si>
    <t>Cinanima</t>
  </si>
  <si>
    <t>London_Film_Festival_BFI</t>
  </si>
  <si>
    <t>Karlovy_Vary_International_Film_Festival</t>
  </si>
  <si>
    <t>Transilvania_International_Film_Festival</t>
  </si>
  <si>
    <t>Lungometragi internazionali, Documentari internazionali</t>
  </si>
  <si>
    <t>Moscow_International_Film_Festival</t>
  </si>
  <si>
    <t>Best short film, Best animated feature</t>
  </si>
  <si>
    <t>Stockholm_Film_Festival</t>
  </si>
  <si>
    <t>Competition</t>
  </si>
  <si>
    <t>Festival_del_Film_Locarno</t>
  </si>
  <si>
    <t>Competencia Oficial ( Largometraje Iberoamericano de Ficción, Largometraje Iberoamericano Documental, Premio Internacional de Animación)</t>
  </si>
  <si>
    <t>Istanbul_Film_Festival</t>
  </si>
  <si>
    <t>Tiger Competition</t>
  </si>
  <si>
    <t>Kyiv_International_Film_Festival_Molodist</t>
  </si>
  <si>
    <t>Bright Future</t>
  </si>
  <si>
    <t>DA_Film_Festival</t>
  </si>
  <si>
    <t>Competition for Feature-Length Documentary</t>
  </si>
  <si>
    <t>Festival_Internacional_de_Documentales_DocsBarcelona</t>
  </si>
  <si>
    <t>Competition for First Appearance, Competition for Mid-Length Documentary</t>
  </si>
  <si>
    <t>Festival_lnternacional_de_Cine_Documental_y_Cortometraje_de_Bilbao_ZINEBI</t>
  </si>
  <si>
    <t>Donostia_Zinemaldia_Festival_de_Cine_de_San_Sebastián_International_Film_Festival</t>
  </si>
  <si>
    <t>1-2 Competition, Free Spirit Competition, Documentary Competition</t>
  </si>
  <si>
    <t>Festival_Internacional_de_Cine_de_Gijón</t>
  </si>
  <si>
    <t>Festival_Internacional_de_Documentales_DocumentaMadrid</t>
  </si>
  <si>
    <t xml:space="preserve">Festival_de_Málaga </t>
  </si>
  <si>
    <t>Competição Internacional Longas-Metragens</t>
  </si>
  <si>
    <t>Festival_Internacional_de_Cine_de_Las_Palmas_de_Gran_Canaria</t>
  </si>
  <si>
    <t>Official Competition, First Feature Competition, Documentary Competition</t>
  </si>
  <si>
    <t>Animayo</t>
  </si>
  <si>
    <t>Crystal Globe Competition</t>
  </si>
  <si>
    <t>Festival_Punto_de_Vista</t>
  </si>
  <si>
    <t>Weird_antes_3D_Wire</t>
  </si>
  <si>
    <t>Main Competition, Documentary competition</t>
  </si>
  <si>
    <t>Festival_de_Cine_Europeo_de_Sevilla</t>
  </si>
  <si>
    <t>Competition, Documentary Competition</t>
  </si>
  <si>
    <t>Sitges_Festival_Internacional_de_Cinema_Fantàstic_de_Catalunya</t>
  </si>
  <si>
    <t>Concorso internazionale, Concorso Cineasti del presente</t>
  </si>
  <si>
    <t>Cinema_Jove</t>
  </si>
  <si>
    <t>Moving Ahead, Pardi di domani</t>
  </si>
  <si>
    <t>Talents Competición, Un Impulso Colectivo</t>
  </si>
  <si>
    <t>Panorama, What The Doc!, Latitud</t>
  </si>
  <si>
    <t>Competencia Internacional ZIFF - Zinebi First Film</t>
  </si>
  <si>
    <t>Sección Oficial - Concurso Internacional</t>
  </si>
  <si>
    <t>Sección oficial a concurso, New Directors</t>
  </si>
  <si>
    <t>Zabaltegi.Tabakalera, Horizontes Latinos, Perlak</t>
  </si>
  <si>
    <t>Sección Oficial</t>
  </si>
  <si>
    <t>Rellumes, Enfants Terribles</t>
  </si>
  <si>
    <t>Competición internacional de largometraje, Competición nacional de largometraje, Competición internacional Fugas</t>
  </si>
  <si>
    <t>Zonazine, Documentales Sección oficial, Animazine Sección Oficial</t>
  </si>
  <si>
    <t>Sección Oficial Largometrajes, Sección Oficial Cortometrajes</t>
  </si>
  <si>
    <t>Sección Oficial a Concurso</t>
  </si>
  <si>
    <t>Sección oficial largometrajes nacional, sección oficial cortometrajes nacional</t>
  </si>
  <si>
    <t>Las Nuevas Olas, Las Nuevas Olas - No Ficción, Revoluciones permanentes (antes Resistencias), Europa Junior, Cinéfilos del Futuro</t>
  </si>
  <si>
    <t>Oficial Fantàstic Competición</t>
  </si>
  <si>
    <t>Òrbita, Noves visions, Anima’t</t>
  </si>
  <si>
    <t>Punto de Encuentro / La Noche del Corto Español, Tiempo de Historia, Seminci Joven, Miniminci</t>
  </si>
  <si>
    <t>Mejor película de habla no inglesa dirigida por el director.</t>
  </si>
  <si>
    <t>Mejor película dirigida por el director</t>
  </si>
  <si>
    <t>Mejor película de animación dirigida por el director</t>
  </si>
  <si>
    <t>Mejor película documental dirigida por el director</t>
  </si>
  <si>
    <t>Mejor cortometraje dirigido por el director.</t>
  </si>
  <si>
    <t>Mejor director</t>
  </si>
  <si>
    <t>Mejor director novel</t>
  </si>
  <si>
    <t>A. Título de la película</t>
  </si>
  <si>
    <t>C. Selecciones sección</t>
  </si>
  <si>
    <t>D. Seleccione categoría</t>
  </si>
  <si>
    <t>E. Premio Sí/No</t>
  </si>
  <si>
    <t>D. Premio Sí/no</t>
  </si>
  <si>
    <t>B. Seleccione festival.</t>
  </si>
  <si>
    <t>C. Categoría</t>
  </si>
  <si>
    <t>Montreal_Film_Festival_World_Film_Festival</t>
  </si>
  <si>
    <t>La_Biennale_di_Venezia_Mostra_Internazionale_dArte_Cinematografica</t>
  </si>
  <si>
    <t>Semana_Internacional_de_Cine_de_Valladolid_Seminci</t>
  </si>
  <si>
    <t>Participación o nominación sin premio</t>
  </si>
  <si>
    <t>Participación o nominación con premio</t>
  </si>
  <si>
    <t>Participación con premio</t>
  </si>
  <si>
    <t>Premios Goya (Academia de las Artes y las Ciencias Cinematográficas de España)</t>
  </si>
  <si>
    <t>Sólo nominado</t>
  </si>
  <si>
    <t>Premios Quirino de la Animación Iberoamericana</t>
  </si>
  <si>
    <t>Nominado con premio</t>
  </si>
  <si>
    <t>Premios Oscar (Academia de las Artes y Ciencias Cinematográficas de Hollywood) / The Oscars (Academy of Motion Picture Arts and Sciences).</t>
  </si>
  <si>
    <t>Premios Globos de Oro (Asociación de la Prensa Extranjera de Hollywood) / Golden Globe Awards (The Hollywood Foreign Press Association).</t>
  </si>
  <si>
    <t>Premios ANNIE (Premios de la Asociación Internacional de Cine de Animación)</t>
  </si>
  <si>
    <t>Premios de Cine Europeo EFA (Academia de Cine Europeo)/ European Film Awards EFA (European Film Academy).</t>
  </si>
  <si>
    <t>European Animation Awards. Emile Awards</t>
  </si>
  <si>
    <t>Premios CÉSAR (Premios de Cine de la Academia Francés)</t>
  </si>
  <si>
    <t>Premios BAFTA (Premios de Cine de la Academia Británica)</t>
  </si>
  <si>
    <t>Exclusivamente mujer</t>
  </si>
  <si>
    <t>Coparticipación hombre y mujer</t>
  </si>
  <si>
    <t>SI</t>
  </si>
  <si>
    <t>NO</t>
  </si>
  <si>
    <t>Suma por importe inferior a 80.000 €</t>
  </si>
  <si>
    <t>Suma  contratos por importe igual o superior a 125.000 €</t>
  </si>
  <si>
    <t>Suma contratos por importe igual o superior a 80.000 €</t>
  </si>
  <si>
    <t>(Seleccione opcion del desplegable)</t>
  </si>
  <si>
    <t>Premios_Goya_Academia_de_las_Artes_y_las_Ciencias_Cinematográficas_de_España)</t>
  </si>
  <si>
    <t>Premios_Quirino_de_la_Animación_Iberoamericana</t>
  </si>
  <si>
    <t>Premios_Oscar_Academia_de_las_Artes_y_Ciencias_Cinematográficas_de_Hollywood)_The_Oscars_Academy_of_Motion_Picture_Arts_and_Sciences</t>
  </si>
  <si>
    <t>Premios_ANNIE_Premios_de_la_Asociación_Internacional_de_Cine_de _Animación</t>
  </si>
  <si>
    <t>European_Animation_Awards_Emile_Awards</t>
  </si>
  <si>
    <t xml:space="preserve"> Sin sección específica (no es preciso en premios u honores)</t>
  </si>
  <si>
    <t>Premios_BAFTA_Premios_de_Cine_de_la_Academia_Británica</t>
  </si>
  <si>
    <t>Premios_Globos_de_Oro_Asociación_de_la_Prensa_Extranjera_de_Hollywood_Golden_Globe_Awards_The_Hollywood_Foreign_Press_Association</t>
  </si>
  <si>
    <t>Premios_de_Cine_Europeo_EFA_Academia_de_Cine_Europeo_European_Film_Awards_EFA_European_Film_Academy</t>
  </si>
  <si>
    <t>Premios_CÉSAR_Premios_de_Cine_de_la_Academia_Francesa</t>
  </si>
  <si>
    <t>B. Seleccione premio / honor.</t>
  </si>
  <si>
    <t>Suma de contratos por importe igual o superior a 125.000 euros.</t>
  </si>
  <si>
    <t>Suma de contratos por importe igual o superior a 80.000 euros.</t>
  </si>
  <si>
    <t>Suma de contratos por importe inferior a 80.000 euros.</t>
  </si>
  <si>
    <t>Hombre</t>
  </si>
  <si>
    <t>90 % del presupuesto gasto repercutido en España.</t>
  </si>
  <si>
    <t>No es nuevo/a realizador/a</t>
  </si>
  <si>
    <t>Mujer</t>
  </si>
  <si>
    <t>70 % del presupuesto gasto repercutido en España.</t>
  </si>
  <si>
    <t>Sí es nuevo/a realizador/a</t>
  </si>
  <si>
    <t>60 % del presupuesto gasto repercutido en España.</t>
  </si>
  <si>
    <t>Versión original otras lenguas de la Unión Europea (Si el proyecto tiene varias versiones, se puntuará la mayoritaria).</t>
  </si>
  <si>
    <t>Otras lenguas extracomunitarias</t>
  </si>
  <si>
    <t>Ficción</t>
  </si>
  <si>
    <t>Ficción animación</t>
  </si>
  <si>
    <t>Documental</t>
  </si>
  <si>
    <t>Documental - animación</t>
  </si>
  <si>
    <t>Especial valor cinematográfico</t>
  </si>
  <si>
    <t>Experimental</t>
  </si>
  <si>
    <t>Especial_valor_cinematográfico</t>
  </si>
  <si>
    <t>Parte española minoritaria</t>
  </si>
  <si>
    <t>Parte española mayoritaria</t>
  </si>
  <si>
    <t>Castellano o lengua cooficial en España o lenguas de signos españolas reconociodas en España como propias de las personas sordas.</t>
  </si>
  <si>
    <t>Otras lenguas no europeas</t>
  </si>
  <si>
    <t>Es_animación</t>
  </si>
  <si>
    <t>No_es_animación</t>
  </si>
  <si>
    <t>Sí_está_aprobada</t>
  </si>
  <si>
    <t>No_es_coproducción_internacional</t>
  </si>
  <si>
    <t>No_es_coproduccion_internacional</t>
  </si>
  <si>
    <t>International Narrative Competition, Documentary Competition</t>
  </si>
  <si>
    <t>Narrative Feature Competition, Documentary Feature Competition</t>
  </si>
  <si>
    <t>Official Selection</t>
  </si>
  <si>
    <t>First Feature Competition, Rebels with a cause</t>
  </si>
  <si>
    <t>Sección oficial a concurso (Compétition)</t>
  </si>
  <si>
    <t>Un certain regard, Quinzaine des Réalisateurs, Semaine de la Critique</t>
  </si>
  <si>
    <t>ACID</t>
  </si>
  <si>
    <t>Sección oficial a concurso</t>
  </si>
  <si>
    <t>Contrechamp</t>
  </si>
  <si>
    <t>Orizzonti, Venice Days, Settimana della Critica</t>
  </si>
  <si>
    <t>Sección oficial a concurso_Concorso Internazionale</t>
  </si>
  <si>
    <t>Sección oficial a concurso_Competition</t>
  </si>
  <si>
    <t>Premios_Goya_Academia_de_las_Artes_y_las_Ciencias_Cinematográficas_de_España</t>
  </si>
  <si>
    <t>Premios_Oscar_Academia_de_las_Artes_y_Ciencias_Cinematográficas_de_Hollywood_The_Oscars_Academy_of_Motion_Picture_Arts_and_Sciences</t>
  </si>
  <si>
    <t>Premios_ANNIE_Premios_de_la_Asociación_Internacional_de_Cine_de_Animación</t>
  </si>
  <si>
    <t>Entre el 90% y el 100% del presupuesto repercute en España</t>
  </si>
  <si>
    <t>Entre el 70%  y el 89,99% del presupuesto repercute en España</t>
  </si>
  <si>
    <t>Entre el 60% y el 69,99% del presupuesto repercute en España.</t>
  </si>
  <si>
    <t>Entre el 50% y el 59,99%  del presupuesto reprecute en España (mínimo exigido en la convocatoria. No puntúa)</t>
  </si>
  <si>
    <t>Seleccione opción del desplegable</t>
  </si>
  <si>
    <t>No</t>
  </si>
  <si>
    <t>SI.</t>
  </si>
  <si>
    <t>Minoritaria</t>
  </si>
  <si>
    <t>Mayoritaria</t>
  </si>
  <si>
    <t>Más del 30%</t>
  </si>
  <si>
    <t>Igual o inferior al 20%</t>
  </si>
  <si>
    <t>Superior al 20%</t>
  </si>
  <si>
    <t>Multilateral_con_varios_países_extranjeros</t>
  </si>
  <si>
    <t>Bilateral_con_un_único_país_extranjero</t>
  </si>
  <si>
    <t>No es preciso especificar</t>
  </si>
  <si>
    <t>Inferior o igual al 20%</t>
  </si>
  <si>
    <t>Superor al 30%</t>
  </si>
  <si>
    <t>Inferior o igual al 30%</t>
  </si>
  <si>
    <t>Multilateral_con_varios_paises_extranjeros</t>
  </si>
  <si>
    <t>_</t>
  </si>
  <si>
    <t>Otros países</t>
  </si>
  <si>
    <t>Entre el 21% y el 30%</t>
  </si>
  <si>
    <t>Países de la UE y/o iberoamericanos</t>
  </si>
  <si>
    <t>_SI</t>
  </si>
  <si>
    <t>_NO</t>
  </si>
  <si>
    <t>Special Presentations</t>
  </si>
  <si>
    <t>Gala Presentations</t>
  </si>
  <si>
    <t>Platform</t>
  </si>
  <si>
    <t>Hasta el 80%</t>
  </si>
  <si>
    <t>7º. Se dirija específicamente al público infantil o juvenil.</t>
  </si>
  <si>
    <t>Hasta el 70%</t>
  </si>
  <si>
    <t>Hasta el 60%</t>
  </si>
  <si>
    <t>5º. El contenido tenga relación directa con la literatura, la música, la danza, la arquitectura, la pintura, la escultura, y en general con las expresiones de la creación artística.</t>
  </si>
  <si>
    <t>Hasta el 50%</t>
  </si>
  <si>
    <t>4º. La obra audiovisual trate temas actuales, culturales, sociales o políticos de interés para la población de la Comunidad Andaluza o de la Unión Europea</t>
  </si>
  <si>
    <t>Hasta el 40%</t>
  </si>
  <si>
    <t>3º. El contenido tenga carácter biográfico, o en general, refleje hechos o personajes de carácter histórico, sin perjuicio de las adaptaciones libres propias de un guion cinematográfico.</t>
  </si>
  <si>
    <t>Hasta el 30%</t>
  </si>
  <si>
    <t>Hasta el 20%</t>
  </si>
  <si>
    <t>1º. Al menos uno de los personajes principales esté relacionado con la cultura andaluza</t>
  </si>
  <si>
    <t>Entre el 1% y el 10%</t>
  </si>
  <si>
    <t>CRITERIO C</t>
  </si>
  <si>
    <t>CRITERIO 2.B</t>
  </si>
  <si>
    <t>Televisión</t>
  </si>
  <si>
    <t>Largometraje</t>
  </si>
  <si>
    <t>Animación</t>
  </si>
  <si>
    <t>SIN DUPLICADOS</t>
  </si>
  <si>
    <t>MODALIDAD</t>
  </si>
  <si>
    <t>Porcentaje efectivo</t>
  </si>
  <si>
    <t>Tipo de producción</t>
  </si>
  <si>
    <t>Coproducción</t>
  </si>
  <si>
    <t>Modalidad</t>
  </si>
  <si>
    <t>Título del proyecto</t>
  </si>
  <si>
    <t>Empresa solicitante</t>
  </si>
  <si>
    <t>Festival_Ibearoamericano_de _Huelva</t>
  </si>
  <si>
    <t>Categorias</t>
  </si>
  <si>
    <t>Festival_Ibearoamericano_de_Huelva</t>
  </si>
  <si>
    <t>2º. Estreno, según la definición recogida en el artículo 3, de obras audiovisuales, hasta 4 puntos.</t>
  </si>
  <si>
    <t>Puntuación</t>
  </si>
  <si>
    <t>CRITERIO E.1</t>
  </si>
  <si>
    <t>CRITERIO E.2</t>
  </si>
  <si>
    <t>Puesto</t>
  </si>
  <si>
    <t>Nombre y apellidos</t>
  </si>
  <si>
    <t>1º.Equipo de dirección.</t>
  </si>
  <si>
    <t>Porcentaje de mujeres en jefaturas de equipo</t>
  </si>
  <si>
    <t>Composición de la música</t>
  </si>
  <si>
    <t>Jefatura  de producción</t>
  </si>
  <si>
    <t>Dirección  de casting,</t>
  </si>
  <si>
    <t>Dirección de fotografía,</t>
  </si>
  <si>
    <t>Dirección de  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</si>
  <si>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</si>
  <si>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</si>
  <si>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</si>
  <si>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</si>
  <si>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</si>
  <si>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maquillaje</t>
  </si>
  <si>
    <t>Jefatura de vestuario</t>
  </si>
  <si>
    <t>Jefatura  de peluquería</t>
  </si>
  <si>
    <t>CRITERIO F. Género</t>
  </si>
  <si>
    <t>Primer ayudante de dirección</t>
  </si>
  <si>
    <t xml:space="preserve"> Más de tres obras audiovisuales</t>
  </si>
  <si>
    <t>Producción Ejecutiva.</t>
  </si>
  <si>
    <t>Desplegable 10 puestos</t>
  </si>
  <si>
    <t>Comparte con hombre</t>
  </si>
  <si>
    <t>Comparte con un hombre</t>
  </si>
  <si>
    <t>Puntuación inicial</t>
  </si>
  <si>
    <t>f. El porcentaje de participación de mujeres en el equipo técnico de la producción, otorgado a cada proyecto, hasta 8 puntos.</t>
  </si>
  <si>
    <t>g. Grado de acreditación del plan de financiación, hasta 8 puntos.</t>
  </si>
  <si>
    <t>Porcentaje de acreditación</t>
  </si>
  <si>
    <t>Importe total acreditado ( Debe coincidir con lo reflejado en el modelo de plan de financiación)</t>
  </si>
  <si>
    <t>Importe total del plan de financiación ( Debe coincidir con lo reflejado en el modelo de plan de financiación)</t>
  </si>
  <si>
    <t>h. La experiencia y trayectoria profesional de las personas que se indican a continuación, en los ocho últimos años, hasta 6 puntos.</t>
  </si>
  <si>
    <t>Guionista</t>
  </si>
  <si>
    <t>Festival</t>
  </si>
  <si>
    <t>Película</t>
  </si>
  <si>
    <t>Participacion</t>
  </si>
  <si>
    <t>Participación sin premio</t>
  </si>
  <si>
    <t>Tipo de participación</t>
  </si>
  <si>
    <r>
      <t>Largometraje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nuevos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realizadores</t>
    </r>
  </si>
  <si>
    <t>Total de mujeres en jefaturas de equipo.</t>
  </si>
  <si>
    <t>Total de hombres en jefaturas de equipo.</t>
  </si>
  <si>
    <t>El equipo completo esté formado al menos por diez puestos de trabajo.</t>
  </si>
  <si>
    <t>A. Título de la película.</t>
  </si>
  <si>
    <t>j. Por la previsión de nuevas contrataciones de personal residente en Andalucía, al menos durante 6 meses, hasta 3 puntos.</t>
  </si>
  <si>
    <t>CRITERIO J</t>
  </si>
  <si>
    <t>CRITERIO H.</t>
  </si>
  <si>
    <t>De 1 a 5  nuevas altas en la Seguridad Social</t>
  </si>
  <si>
    <t>De 6 a 10 nuevas altas en la Seguridad Social</t>
  </si>
  <si>
    <t>Más de 10 nuevas altas en la Seguridad Social</t>
  </si>
  <si>
    <t>PUNTUACIÓN</t>
  </si>
  <si>
    <t>Grado de discapacidad</t>
  </si>
  <si>
    <t>Total nuevas contrataciones efectivas</t>
  </si>
  <si>
    <t>Total de trabajadores en plantilla</t>
  </si>
  <si>
    <t>TOTAL AUTOBAREMO</t>
  </si>
  <si>
    <t>Premios_Carmen_Andaluz</t>
  </si>
  <si>
    <t>2º Jefaturas de equipo.</t>
  </si>
  <si>
    <t>Coproducción internacioanl creativa</t>
  </si>
  <si>
    <t>Otros</t>
  </si>
  <si>
    <t>Premios_Carmen_Academia_Cine_Andalucia</t>
  </si>
  <si>
    <t>Criterio C filtrado</t>
  </si>
  <si>
    <t>Criterio C filtrado quitados blancos</t>
  </si>
  <si>
    <t>N opciones</t>
  </si>
  <si>
    <t>NO TOCAR</t>
  </si>
  <si>
    <t>TOTAL CRITERIO D</t>
  </si>
  <si>
    <t>TOTAL CRITERIO E.1</t>
  </si>
  <si>
    <t>TOTAL CRITERIO E.2</t>
  </si>
  <si>
    <t>TOTAL CRITERIO F.1</t>
  </si>
  <si>
    <t>TOTAL CRITERIO F.2</t>
  </si>
  <si>
    <t>TOTAL CRITERIO G</t>
  </si>
  <si>
    <t>I. Coproducción internacional, 5 puntos.</t>
  </si>
  <si>
    <t>TOTAL CRITERIO J</t>
  </si>
  <si>
    <t>TOTAL CRITERIO M</t>
  </si>
  <si>
    <t>TOTAL CRITERIO H</t>
  </si>
  <si>
    <t>d. El desarrollo de la obra audiovisual en Andalucía, hasta 10 puntos.</t>
  </si>
  <si>
    <t>1º. Premios obtenidos y participación de obras audiovisuales en los Festivales previstos en el Anexo I, hasta 4 puntos.</t>
  </si>
  <si>
    <t>e. Trayectoria y solvencia de la persona o entidad solicitante en la producción de obras audiovisuales que se correspondan con la línea a la que se opta en los últimos ocho años o catorce en el caso de animación, hasta 8 puntos.</t>
  </si>
  <si>
    <t>Tipo de estrategia</t>
  </si>
  <si>
    <t>TOTAL CRITERIO L</t>
  </si>
  <si>
    <t>l. Por la presentación de estrategias a para asegurar una industria más sostenible y respetuosa, hasta 2 puntos.</t>
  </si>
  <si>
    <t>2º. El tema forme parte o se derive de la cultura o del patrimonio cultural andaluz material o inmaterial andaluz o europeo.</t>
  </si>
  <si>
    <t>6º. La obra audiovisual utilice el patrimonio arquitectónico, arqueológico o natural e inmaterial de la Comunidad Andaluza para reflejar el contexto cultural europeo.</t>
  </si>
  <si>
    <t>Largometrajes dirigidos por nuevos realizadores o realizadoras que se inician en el campo de la realización que promuevan el talento andaluz</t>
  </si>
  <si>
    <t>¿Es coproducción internacional de participación creativa?</t>
  </si>
  <si>
    <t>¿Aporta estrategias de sostenibilidad?</t>
  </si>
  <si>
    <t xml:space="preserve"> Porcentaje de participación coproductores</t>
  </si>
  <si>
    <t xml:space="preserve">                                                                                                                              PUNTUACIONES CRITERIOS COMUNES DE VALORACIÓN PARA LA CONCESIÓN DE LA SUBVENCIÓN (AUTOBAREMO) LINEA 1
Cumplimente o selecciones los listados desplegables, marque las casillas de verificación o los campos de color blanco.
La empresa solicitante de la ayuda declara conforme al artículo 69 de la Ley 39/2015, de 01 de octubre, de Procedimiento Administrativo Común de las Administraciones Públicas, la veracidad de la información que se cumplimenta en este formulario.</t>
  </si>
  <si>
    <t>TOTAL CRITERIO I</t>
  </si>
  <si>
    <t>CRITERIOS DE PUNTUACIÓN</t>
  </si>
  <si>
    <t>DATOS GENERALES DE LA SOLICITUD</t>
  </si>
  <si>
    <t>b. Volumen de gasto o inversión realizado en Andalucía, hasta 17 puntos.</t>
  </si>
  <si>
    <t>TOTAL CRITERIO B</t>
  </si>
  <si>
    <t>Rodaje en Andalucía (días)</t>
  </si>
  <si>
    <t>Postproducción en Andalucía (días)</t>
  </si>
  <si>
    <t>Rodaje Total (días)</t>
  </si>
  <si>
    <t>Postproducción Total (días)</t>
  </si>
  <si>
    <t xml:space="preserve">Compartido con hombre </t>
  </si>
  <si>
    <t>Puesto ocupado por mujer</t>
  </si>
  <si>
    <t>Hasta tres obras audiovisuales</t>
  </si>
  <si>
    <t>Una obra audiovisual</t>
  </si>
  <si>
    <t xml:space="preserve"> Porcentaje de participación solicitante</t>
  </si>
  <si>
    <t>Dirección</t>
  </si>
  <si>
    <t>m. Por tener en plantilla  o incorporar al proyecto, como mínimo, una persona trabajadora con discapacidad con un grado igual o superior al 33%, 1 punto.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</si>
</sst>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20"/>
      <color rgb="FFFF0000"/>
      <name val="Calibri"/>
      <family val="2"/>
      <scheme val="minor"/>
    </font>
    <font>
      <sz val="12"/>
      <color theme="1"/>
      <name val="NewsGotT"/>
    </font>
    <font>
      <b/>
      <sz val="12"/>
      <color theme="1"/>
      <name val="NewsGotT"/>
    </font>
    <font>
      <b/>
      <sz val="12"/>
      <color rgb="FF333333"/>
      <name val="NewsGotT"/>
    </font>
    <font>
      <b/>
      <sz val="12"/>
      <color rgb="FF000000"/>
      <name val="NewsGotT"/>
    </font>
    <font>
      <sz val="12"/>
      <color rgb="FF000000"/>
      <name val="NewsGotT"/>
    </font>
    <font>
      <b/>
      <sz val="12"/>
      <name val="NewsGotT"/>
    </font>
    <font>
      <b/>
      <sz val="12"/>
      <color theme="0"/>
      <name val="NewsGotT"/>
    </font>
    <font>
      <b/>
      <sz val="14"/>
      <color theme="0"/>
      <name val="NewsGotT"/>
    </font>
    <font>
      <b/>
      <sz val="14"/>
      <color rgb="FF00793D"/>
      <name val="NewsGotT"/>
    </font>
    <font>
      <sz val="12"/>
      <color theme="0"/>
      <name val="NewsGotT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3A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2C4"/>
        <bgColor indexed="64"/>
      </patternFill>
    </fill>
    <fill>
      <patternFill patternType="solid">
        <fgColor rgb="FF00793D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7" borderId="8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3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1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17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17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18" xfId="0" applyFont="1" applyFill="1" applyBorder="1" applyAlignment="1">
      <alignment vertical="center"/>
    </xf>
    <xf numFmtId="0" fontId="13" fillId="4" borderId="0" xfId="0" applyFont="1" applyFill="1"/>
    <xf numFmtId="0" fontId="14" fillId="10" borderId="8" xfId="0" applyFont="1" applyFill="1" applyBorder="1" applyAlignment="1">
      <alignment horizontal="right" vertical="center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vertical="center" wrapText="1"/>
    </xf>
    <xf numFmtId="0" fontId="15" fillId="10" borderId="15" xfId="0" applyFont="1" applyFill="1" applyBorder="1" applyAlignment="1">
      <alignment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 applyProtection="1">
      <alignment horizontal="left" vertical="center" wrapText="1"/>
      <protection locked="0"/>
    </xf>
    <xf numFmtId="0" fontId="17" fillId="4" borderId="10" xfId="0" applyFont="1" applyFill="1" applyBorder="1" applyAlignment="1" applyProtection="1">
      <alignment vertical="center" wrapText="1"/>
      <protection locked="0"/>
    </xf>
    <xf numFmtId="0" fontId="17" fillId="0" borderId="10" xfId="0" applyFont="1" applyBorder="1" applyAlignment="1" applyProtection="1">
      <alignment vertical="center" wrapText="1"/>
      <protection locked="0"/>
    </xf>
    <xf numFmtId="0" fontId="15" fillId="10" borderId="4" xfId="0" applyFont="1" applyFill="1" applyBorder="1" applyAlignment="1">
      <alignment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0" borderId="0" xfId="0" applyFont="1"/>
    <xf numFmtId="0" fontId="14" fillId="10" borderId="9" xfId="0" applyFont="1" applyFill="1" applyBorder="1" applyAlignment="1">
      <alignment vertical="center" wrapText="1"/>
    </xf>
    <xf numFmtId="0" fontId="16" fillId="10" borderId="8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vertical="center" wrapText="1"/>
    </xf>
    <xf numFmtId="0" fontId="14" fillId="10" borderId="10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 applyProtection="1">
      <alignment horizontal="center" vertical="center"/>
      <protection hidden="1"/>
    </xf>
    <xf numFmtId="0" fontId="13" fillId="4" borderId="28" xfId="0" applyFont="1" applyFill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13" fillId="4" borderId="10" xfId="0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 applyProtection="1">
      <alignment vertical="center" wrapText="1"/>
      <protection locked="0"/>
    </xf>
    <xf numFmtId="10" fontId="13" fillId="0" borderId="8" xfId="0" applyNumberFormat="1" applyFont="1" applyBorder="1" applyAlignment="1" applyProtection="1">
      <alignment vertical="center" wrapText="1"/>
      <protection locked="0"/>
    </xf>
    <xf numFmtId="10" fontId="13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0" fontId="17" fillId="0" borderId="4" xfId="0" applyNumberFormat="1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164" fontId="13" fillId="0" borderId="8" xfId="0" applyNumberFormat="1" applyFont="1" applyBorder="1" applyAlignment="1" applyProtection="1">
      <alignment vertical="center"/>
      <protection locked="0"/>
    </xf>
    <xf numFmtId="10" fontId="13" fillId="4" borderId="8" xfId="0" applyNumberFormat="1" applyFont="1" applyFill="1" applyBorder="1" applyAlignment="1" applyProtection="1">
      <alignment vertical="center"/>
      <protection locked="0"/>
    </xf>
    <xf numFmtId="2" fontId="18" fillId="9" borderId="8" xfId="0" applyNumberFormat="1" applyFont="1" applyFill="1" applyBorder="1" applyAlignment="1" applyProtection="1">
      <alignment horizontal="center" vertical="center"/>
      <protection hidden="1"/>
    </xf>
    <xf numFmtId="2" fontId="14" fillId="9" borderId="7" xfId="0" applyNumberFormat="1" applyFont="1" applyFill="1" applyBorder="1" applyAlignment="1">
      <alignment horizontal="center" vertical="center"/>
    </xf>
    <xf numFmtId="4" fontId="18" fillId="9" borderId="8" xfId="0" applyNumberFormat="1" applyFont="1" applyFill="1" applyBorder="1" applyAlignment="1" applyProtection="1">
      <alignment horizontal="center" vertical="center"/>
      <protection hidden="1"/>
    </xf>
    <xf numFmtId="4" fontId="14" fillId="9" borderId="8" xfId="0" applyNumberFormat="1" applyFont="1" applyFill="1" applyBorder="1" applyAlignment="1" applyProtection="1">
      <alignment horizontal="center" vertical="center"/>
      <protection hidden="1"/>
    </xf>
    <xf numFmtId="4" fontId="14" fillId="9" borderId="8" xfId="0" applyNumberFormat="1" applyFont="1" applyFill="1" applyBorder="1" applyAlignment="1">
      <alignment horizontal="center" vertical="center"/>
    </xf>
    <xf numFmtId="4" fontId="19" fillId="12" borderId="9" xfId="0" applyNumberFormat="1" applyFont="1" applyFill="1" applyBorder="1" applyAlignment="1" applyProtection="1">
      <alignment horizontal="center" vertical="center"/>
      <protection hidden="1"/>
    </xf>
    <xf numFmtId="4" fontId="19" fillId="12" borderId="8" xfId="0" applyNumberFormat="1" applyFont="1" applyFill="1" applyBorder="1" applyAlignment="1" applyProtection="1">
      <alignment horizontal="center" vertical="center"/>
      <protection hidden="1"/>
    </xf>
    <xf numFmtId="4" fontId="19" fillId="12" borderId="4" xfId="0" applyNumberFormat="1" applyFont="1" applyFill="1" applyBorder="1" applyAlignment="1" applyProtection="1">
      <alignment horizontal="center" vertical="center"/>
      <protection hidden="1"/>
    </xf>
    <xf numFmtId="4" fontId="19" fillId="12" borderId="26" xfId="0" applyNumberFormat="1" applyFont="1" applyFill="1" applyBorder="1" applyAlignment="1" applyProtection="1">
      <alignment horizontal="center" vertical="center"/>
      <protection hidden="1"/>
    </xf>
    <xf numFmtId="4" fontId="19" fillId="12" borderId="8" xfId="0" applyNumberFormat="1" applyFont="1" applyFill="1" applyBorder="1" applyAlignment="1">
      <alignment horizontal="center" vertical="center"/>
    </xf>
    <xf numFmtId="4" fontId="19" fillId="12" borderId="7" xfId="0" applyNumberFormat="1" applyFont="1" applyFill="1" applyBorder="1" applyAlignment="1">
      <alignment horizontal="center" vertical="center"/>
    </xf>
    <xf numFmtId="2" fontId="19" fillId="12" borderId="7" xfId="0" applyNumberFormat="1" applyFont="1" applyFill="1" applyBorder="1" applyAlignment="1">
      <alignment horizontal="center" vertical="center"/>
    </xf>
    <xf numFmtId="2" fontId="20" fillId="12" borderId="23" xfId="0" applyNumberFormat="1" applyFont="1" applyFill="1" applyBorder="1" applyAlignment="1">
      <alignment horizontal="center" vertical="center"/>
    </xf>
    <xf numFmtId="10" fontId="14" fillId="9" borderId="9" xfId="0" applyNumberFormat="1" applyFont="1" applyFill="1" applyBorder="1" applyAlignment="1" applyProtection="1">
      <alignment vertical="center" wrapText="1"/>
      <protection hidden="1"/>
    </xf>
    <xf numFmtId="0" fontId="22" fillId="0" borderId="0" xfId="0" applyFont="1"/>
    <xf numFmtId="2" fontId="19" fillId="0" borderId="0" xfId="0" applyNumberFormat="1" applyFont="1" applyAlignment="1" applyProtection="1">
      <alignment vertical="center"/>
      <protection hidden="1"/>
    </xf>
    <xf numFmtId="10" fontId="13" fillId="0" borderId="0" xfId="0" applyNumberFormat="1" applyFont="1" applyAlignment="1" applyProtection="1">
      <alignment horizontal="center" vertical="center"/>
      <protection locked="0"/>
    </xf>
    <xf numFmtId="10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6" fillId="11" borderId="8" xfId="0" applyFont="1" applyFill="1" applyBorder="1" applyAlignment="1">
      <alignment horizontal="left" vertical="center" wrapText="1"/>
    </xf>
    <xf numFmtId="0" fontId="13" fillId="10" borderId="15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9" fillId="12" borderId="24" xfId="0" applyFont="1" applyFill="1" applyBorder="1" applyAlignment="1">
      <alignment horizontal="right" vertical="center"/>
    </xf>
    <xf numFmtId="0" fontId="19" fillId="12" borderId="0" xfId="0" applyFont="1" applyFill="1" applyAlignment="1">
      <alignment horizontal="right" vertical="center"/>
    </xf>
    <xf numFmtId="0" fontId="19" fillId="12" borderId="25" xfId="0" applyFont="1" applyFill="1" applyBorder="1" applyAlignment="1">
      <alignment horizontal="right" vertical="center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4" fillId="10" borderId="10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10" borderId="8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left" vertical="center" wrapText="1"/>
    </xf>
    <xf numFmtId="0" fontId="14" fillId="10" borderId="20" xfId="0" applyFont="1" applyFill="1" applyBorder="1" applyAlignment="1">
      <alignment horizontal="left" vertical="center" wrapText="1"/>
    </xf>
    <xf numFmtId="0" fontId="14" fillId="10" borderId="21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left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2" fontId="18" fillId="9" borderId="15" xfId="0" applyNumberFormat="1" applyFont="1" applyFill="1" applyBorder="1" applyAlignment="1" applyProtection="1">
      <alignment horizontal="center" vertical="center"/>
      <protection hidden="1"/>
    </xf>
    <xf numFmtId="2" fontId="18" fillId="9" borderId="4" xfId="0" applyNumberFormat="1" applyFont="1" applyFill="1" applyBorder="1" applyAlignment="1" applyProtection="1">
      <alignment horizontal="center" vertical="center"/>
      <protection hidden="1"/>
    </xf>
    <xf numFmtId="4" fontId="18" fillId="9" borderId="9" xfId="0" applyNumberFormat="1" applyFont="1" applyFill="1" applyBorder="1" applyAlignment="1" applyProtection="1">
      <alignment horizontal="center" vertical="center"/>
      <protection hidden="1"/>
    </xf>
    <xf numFmtId="4" fontId="18" fillId="9" borderId="15" xfId="0" applyNumberFormat="1" applyFont="1" applyFill="1" applyBorder="1" applyAlignment="1" applyProtection="1">
      <alignment horizontal="center" vertical="center"/>
      <protection hidden="1"/>
    </xf>
    <xf numFmtId="4" fontId="18" fillId="9" borderId="4" xfId="0" applyNumberFormat="1" applyFont="1" applyFill="1" applyBorder="1" applyAlignment="1" applyProtection="1">
      <alignment horizontal="center" vertical="center"/>
      <protection hidden="1"/>
    </xf>
    <xf numFmtId="0" fontId="16" fillId="11" borderId="9" xfId="0" applyFont="1" applyFill="1" applyBorder="1" applyAlignment="1">
      <alignment horizontal="left" vertical="center" wrapText="1"/>
    </xf>
    <xf numFmtId="4" fontId="14" fillId="9" borderId="9" xfId="0" applyNumberFormat="1" applyFont="1" applyFill="1" applyBorder="1" applyAlignment="1">
      <alignment horizontal="center" vertical="center"/>
    </xf>
    <xf numFmtId="4" fontId="14" fillId="9" borderId="4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4" fillId="10" borderId="10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9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center"/>
    </xf>
    <xf numFmtId="0" fontId="16" fillId="11" borderId="10" xfId="0" applyFont="1" applyFill="1" applyBorder="1" applyAlignment="1">
      <alignment horizontal="left" vertical="center" wrapText="1"/>
    </xf>
    <xf numFmtId="0" fontId="16" fillId="11" borderId="11" xfId="0" applyFont="1" applyFill="1" applyBorder="1" applyAlignment="1">
      <alignment horizontal="left" vertical="center" wrapText="1"/>
    </xf>
    <xf numFmtId="10" fontId="18" fillId="9" borderId="9" xfId="0" applyNumberFormat="1" applyFont="1" applyFill="1" applyBorder="1" applyAlignment="1" applyProtection="1">
      <alignment horizontal="center" vertical="center"/>
      <protection hidden="1"/>
    </xf>
    <xf numFmtId="10" fontId="18" fillId="9" borderId="15" xfId="0" applyNumberFormat="1" applyFont="1" applyFill="1" applyBorder="1" applyAlignment="1" applyProtection="1">
      <alignment horizontal="center" vertical="center"/>
      <protection hidden="1"/>
    </xf>
    <xf numFmtId="0" fontId="14" fillId="10" borderId="8" xfId="0" applyFont="1" applyFill="1" applyBorder="1" applyAlignment="1">
      <alignment horizontal="left" vertical="center" wrapText="1"/>
    </xf>
    <xf numFmtId="10" fontId="18" fillId="9" borderId="8" xfId="0" applyNumberFormat="1" applyFont="1" applyFill="1" applyBorder="1" applyAlignment="1" applyProtection="1">
      <alignment horizontal="center" vertical="center"/>
      <protection hidden="1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6" fillId="11" borderId="7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9" fillId="12" borderId="8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9" fillId="12" borderId="10" xfId="0" applyFont="1" applyFill="1" applyBorder="1" applyAlignment="1">
      <alignment horizontal="right" vertical="center" wrapText="1"/>
    </xf>
    <xf numFmtId="0" fontId="19" fillId="12" borderId="11" xfId="0" applyFont="1" applyFill="1" applyBorder="1" applyAlignment="1">
      <alignment horizontal="right" vertical="center" wrapText="1"/>
    </xf>
    <xf numFmtId="0" fontId="19" fillId="12" borderId="7" xfId="0" applyFont="1" applyFill="1" applyBorder="1" applyAlignment="1">
      <alignment horizontal="right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4" borderId="10" xfId="0" applyFont="1" applyFill="1" applyBorder="1" applyAlignment="1" applyProtection="1">
      <alignment horizontal="right" vertical="center"/>
      <protection locked="0"/>
    </xf>
    <xf numFmtId="0" fontId="14" fillId="4" borderId="7" xfId="0" applyFont="1" applyFill="1" applyBorder="1" applyAlignment="1" applyProtection="1">
      <alignment horizontal="right" vertical="center"/>
      <protection locked="0"/>
    </xf>
    <xf numFmtId="0" fontId="14" fillId="10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11" borderId="10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4" fillId="11" borderId="10" xfId="0" applyFont="1" applyFill="1" applyBorder="1" applyAlignment="1">
      <alignment horizontal="left" vertical="center" wrapText="1"/>
    </xf>
    <xf numFmtId="0" fontId="14" fillId="11" borderId="11" xfId="0" applyFont="1" applyFill="1" applyBorder="1" applyAlignment="1">
      <alignment horizontal="left" vertical="center" wrapText="1"/>
    </xf>
    <xf numFmtId="2" fontId="14" fillId="9" borderId="9" xfId="0" applyNumberFormat="1" applyFont="1" applyFill="1" applyBorder="1" applyAlignment="1" applyProtection="1">
      <alignment horizontal="center" vertical="center"/>
      <protection hidden="1"/>
    </xf>
    <xf numFmtId="2" fontId="14" fillId="9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4" fontId="14" fillId="9" borderId="15" xfId="0" applyNumberFormat="1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20" fillId="12" borderId="8" xfId="0" applyFont="1" applyFill="1" applyBorder="1" applyAlignment="1">
      <alignment horizontal="right" vertical="center"/>
    </xf>
    <xf numFmtId="0" fontId="20" fillId="12" borderId="10" xfId="0" applyFont="1" applyFill="1" applyBorder="1" applyAlignment="1">
      <alignment horizontal="right" vertical="center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4" fillId="10" borderId="11" xfId="0" applyFont="1" applyFill="1" applyBorder="1" applyAlignment="1">
      <alignment horizontal="left" vertical="center"/>
    </xf>
    <xf numFmtId="4" fontId="17" fillId="0" borderId="8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3A7"/>
      <color rgb="FF00793D"/>
      <color rgb="FF76793D"/>
      <color rgb="FF76933C"/>
      <color rgb="FFF3F2C4"/>
      <color rgb="FFEAB8DF"/>
      <color rgb="FFC86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8</xdr:row>
          <xdr:rowOff>76200</xdr:rowOff>
        </xdr:from>
        <xdr:to>
          <xdr:col>3</xdr:col>
          <xdr:colOff>1114425</xdr:colOff>
          <xdr:row>8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8</xdr:row>
          <xdr:rowOff>76200</xdr:rowOff>
        </xdr:from>
        <xdr:to>
          <xdr:col>1</xdr:col>
          <xdr:colOff>1266825</xdr:colOff>
          <xdr:row>8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2066925</xdr:colOff>
          <xdr:row>8</xdr:row>
          <xdr:rowOff>76200</xdr:rowOff>
        </xdr:from>
        <xdr:to>
          <xdr:col>2</xdr:col>
          <xdr:colOff>457200</xdr:colOff>
          <xdr:row>8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Animación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8</xdr:row>
          <xdr:rowOff>76200</xdr:rowOff>
        </xdr:from>
        <xdr:to>
          <xdr:col>2</xdr:col>
          <xdr:colOff>2686050</xdr:colOff>
          <xdr:row>8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Para televisión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1362075</xdr:colOff>
          <xdr:row>8</xdr:row>
          <xdr:rowOff>57150</xdr:rowOff>
        </xdr:from>
        <xdr:to>
          <xdr:col>4</xdr:col>
          <xdr:colOff>371475</xdr:colOff>
          <xdr:row>8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Internacional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maria.m.lopez/AppData/Local/Temp/Copia%20autoevaluacio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tivales"/>
      <sheetName val="PARA DIRECTOR FEST SECC"/>
      <sheetName val="Coproducciones"/>
      <sheetName val="OCULTO 1"/>
      <sheetName val="OCULTO PREMIOS Y HONORES"/>
      <sheetName val="OCULTO PRESENCIA FEMENINA"/>
      <sheetName val="COMPUTO DE FESTIVALES DIRECTOR"/>
    </sheetNames>
    <sheetDataSet>
      <sheetData sheetId="0"/>
      <sheetData sheetId="1">
        <row r="7">
          <cell r="A7" t="str">
            <v>Internationale_Filmfestspiele_Berlin_Berlinale</v>
          </cell>
          <cell r="B7" t="str">
            <v>Fuera de concurso</v>
          </cell>
        </row>
        <row r="8">
          <cell r="A8" t="str">
            <v>Internationale_Filmfestspiele_Berlin_Berlinale</v>
          </cell>
          <cell r="B8" t="str">
            <v xml:space="preserve">Cualquier otra sección. </v>
          </cell>
        </row>
        <row r="9">
          <cell r="A9" t="str">
            <v>Stuttgart_International_Festival_of_Animated_Films_ITFS</v>
          </cell>
          <cell r="B9" t="str">
            <v>Young Animation, Tricks for Kids</v>
          </cell>
        </row>
        <row r="10">
          <cell r="A10" t="str">
            <v>Festival_Internacional_de_Cine_de_Mar_del_Plata</v>
          </cell>
          <cell r="B10" t="str">
            <v>Competencia Internacional</v>
          </cell>
        </row>
        <row r="11">
          <cell r="A11" t="str">
            <v>Festival_Internacional_de_Cine_de_Mar_del_Plata</v>
          </cell>
          <cell r="B11" t="str">
            <v>Competencia Latinoamericana, Competencia Estados Alterados</v>
          </cell>
        </row>
        <row r="12">
          <cell r="A12" t="str">
            <v>BAFICI_Buenos_Aires_Festival_Internacional_de_Cine_Independiente</v>
          </cell>
          <cell r="B12" t="str">
            <v>Competencia oficial internacional, Competencia oficial latinoamericana, Competencia oficial vanguardia y género</v>
          </cell>
        </row>
        <row r="13">
          <cell r="A13" t="str">
            <v>Sydney_Film_Festival</v>
          </cell>
          <cell r="B13" t="str">
            <v>Official Competition</v>
          </cell>
        </row>
        <row r="14">
          <cell r="A14" t="str">
            <v>Viennale_Festival</v>
          </cell>
          <cell r="B14" t="str">
            <v>Largometrajes (Sección oficial)</v>
          </cell>
        </row>
        <row r="15">
          <cell r="A15" t="str">
            <v>Anima_Brussels_International_Animation_Film_Festival</v>
          </cell>
          <cell r="B15" t="str">
            <v>International Competition – Short Films, Features in competition</v>
          </cell>
        </row>
        <row r="16">
          <cell r="A16" t="str">
            <v>Sofia_International_Film_Festival</v>
          </cell>
          <cell r="B16" t="str">
            <v>International Competition</v>
          </cell>
        </row>
        <row r="17">
          <cell r="A17" t="str">
            <v>Toronto_International_Film_Festival</v>
          </cell>
          <cell r="B17" t="str">
            <v>Cualquier sección</v>
          </cell>
        </row>
        <row r="21">
          <cell r="A21" t="str">
            <v>Hot_Docs_Canadian_International_Documentary_Festival</v>
          </cell>
          <cell r="B21" t="str">
            <v>International Spectrum</v>
          </cell>
        </row>
        <row r="22">
          <cell r="A22" t="str">
            <v>Ottawa_International_Animation_Festival</v>
          </cell>
          <cell r="B22" t="str">
            <v>Feature Competition, Animation For Young Audiences Competition</v>
          </cell>
        </row>
        <row r="23">
          <cell r="A23" t="str">
            <v>Montreal_Film_Festival_World_Film_Festival</v>
          </cell>
          <cell r="B23" t="str">
            <v>World Competition (Grand Prix des Amériques)</v>
          </cell>
        </row>
        <row r="24">
          <cell r="A24" t="str">
            <v>Montreal_Film_Festival_World_Film_Festival</v>
          </cell>
          <cell r="B24" t="str">
            <v>First Fiction Films Competition, Documentaries of the World</v>
          </cell>
        </row>
        <row r="25">
          <cell r="A25" t="str">
            <v>Chilemonos</v>
          </cell>
          <cell r="B25" t="str">
            <v>Competencia Internacional de Largometrajes Animados</v>
          </cell>
        </row>
        <row r="26">
          <cell r="A26" t="str">
            <v>Shanghai_International_Film_Festival</v>
          </cell>
          <cell r="B26" t="str">
            <v>Golden Goblet Awards Competition</v>
          </cell>
        </row>
        <row r="27">
          <cell r="A27" t="str">
            <v>Festival_Internacional_de_Cine_de_Cartagena_de_Indias</v>
          </cell>
          <cell r="B27" t="str">
            <v>Ficciones, Documentes</v>
          </cell>
        </row>
        <row r="28">
          <cell r="A28" t="str">
            <v>Busan_International_Film_Festival</v>
          </cell>
          <cell r="B28" t="str">
            <v>World Cinema, Flash Forward</v>
          </cell>
        </row>
        <row r="29">
          <cell r="A29" t="str">
            <v>CPH_DOX</v>
          </cell>
          <cell r="B29" t="str">
            <v>Dox:Award, New:Vision, Next:Wave</v>
          </cell>
        </row>
        <row r="30">
          <cell r="A30" t="str">
            <v>Sundance_Film_Festival</v>
          </cell>
          <cell r="B30" t="str">
            <v>Competencia Dramática Internacional (World Contemporary Cinema Dramatic); Competencia Documental Internacional (World Contemporary Cinema Documentary)</v>
          </cell>
        </row>
        <row r="31">
          <cell r="A31" t="str">
            <v>Sundance_Film_Festival</v>
          </cell>
          <cell r="B31" t="str">
            <v>NEXT</v>
          </cell>
        </row>
        <row r="32">
          <cell r="A32" t="str">
            <v>Tribeca_Film_Festival</v>
          </cell>
          <cell r="B32" t="str">
            <v>International Narrative Competition, Documentary Competition</v>
          </cell>
        </row>
        <row r="33">
          <cell r="A33" t="str">
            <v>SXSW_Film_Festival_Austin</v>
          </cell>
          <cell r="B33" t="str">
            <v>Narrative Feature Competition, Documentary Feature Competition</v>
          </cell>
        </row>
        <row r="34">
          <cell r="A34" t="str">
            <v>New_York_Film_Festival</v>
          </cell>
          <cell r="B34" t="str">
            <v>Main Slate</v>
          </cell>
        </row>
        <row r="35">
          <cell r="A35" t="str">
            <v>Fantastic_Fest_Austin</v>
          </cell>
          <cell r="B35" t="str">
            <v>Features (Largometrajes)</v>
          </cell>
        </row>
        <row r="36">
          <cell r="A36" t="str">
            <v>Animation_is_Film_Festival</v>
          </cell>
          <cell r="B36" t="str">
            <v>Films in competition</v>
          </cell>
        </row>
        <row r="37">
          <cell r="A37" t="str">
            <v>Cairo_International_Film_Festival</v>
          </cell>
          <cell r="B37" t="str">
            <v>International Competition</v>
          </cell>
        </row>
        <row r="38">
          <cell r="A38" t="str">
            <v>Cairo_International_Film_Festival</v>
          </cell>
          <cell r="B38" t="str">
            <v>Cinema of Tomorrow, Semana de la Crítica Internacional</v>
          </cell>
        </row>
        <row r="39">
          <cell r="A39" t="str">
            <v>Tallin_Black_Nights_Film_Festival</v>
          </cell>
          <cell r="B39" t="str">
            <v>Official Selection</v>
          </cell>
        </row>
        <row r="40">
          <cell r="A40" t="str">
            <v>Tallin_Black_Nights_Film_Festival</v>
          </cell>
          <cell r="B40" t="str">
            <v>First Feature Competition, Rebels with a cause</v>
          </cell>
        </row>
        <row r="41">
          <cell r="A41" t="str">
            <v>Festival_de_Cannes</v>
          </cell>
          <cell r="B41" t="str">
            <v>Sección oficial a concurso (Compétition)</v>
          </cell>
        </row>
        <row r="42">
          <cell r="A42" t="str">
            <v>Festival_de_Cannes</v>
          </cell>
          <cell r="B42" t="str">
            <v>Un certain regard, Quinzaine des Réalisateurs, Semaine de la Critique</v>
          </cell>
        </row>
        <row r="43">
          <cell r="A43" t="str">
            <v>Festival_de_Cannes</v>
          </cell>
          <cell r="B43" t="str">
            <v>ACID</v>
          </cell>
        </row>
        <row r="44">
          <cell r="A44" t="str">
            <v>Festival_international_du_film_danimation_dAnnecy</v>
          </cell>
          <cell r="B44" t="str">
            <v>Sección oficial a concurso</v>
          </cell>
        </row>
        <row r="45">
          <cell r="A45" t="str">
            <v>Festival_international_du_film_danimation_dAnnecy</v>
          </cell>
          <cell r="B45" t="str">
            <v>Contrechamp</v>
          </cell>
        </row>
        <row r="46">
          <cell r="A46" t="str">
            <v>Goa_IFFI_India_International_Film_Festival</v>
          </cell>
          <cell r="B46" t="str">
            <v>International Competition, Debut Competition</v>
          </cell>
        </row>
        <row r="47">
          <cell r="A47" t="str">
            <v>JIO_Mami_Mumbai_Film_Festival_India</v>
          </cell>
          <cell r="B47" t="str">
            <v>International Competition</v>
          </cell>
        </row>
        <row r="48">
          <cell r="A48" t="str">
            <v>La_Biennale_di_Venezia_Mostra_Internazionale_dArte_Cinematografica</v>
          </cell>
          <cell r="B48" t="str">
            <v>Sección oficial a concurso_Concorso Internazionale</v>
          </cell>
        </row>
        <row r="49">
          <cell r="A49" t="str">
            <v>La_Biennale_di_Venezia_Mostra_Internazionale_dArte_Cinematografica</v>
          </cell>
          <cell r="B49" t="str">
            <v>Orizzonti, Venice Days, Settimana della Critica</v>
          </cell>
        </row>
        <row r="50">
          <cell r="A50" t="str">
            <v>Torino_Film_Festival</v>
          </cell>
          <cell r="B50" t="str">
            <v>Lungometragi internazionali, Documentari internazionali</v>
          </cell>
        </row>
        <row r="51">
          <cell r="A51" t="str">
            <v>Cartoons_on_the_Bay_Pulcinella_Awards</v>
          </cell>
          <cell r="B51" t="str">
            <v>Best short film, Best animated feature</v>
          </cell>
        </row>
        <row r="52">
          <cell r="A52" t="str">
            <v>Tokyo_International_Film_Festival_TIFF</v>
          </cell>
          <cell r="B52" t="str">
            <v>Competition</v>
          </cell>
        </row>
        <row r="53">
          <cell r="A53" t="str">
            <v>Festival_Internacional_de_Cine_de_Guadalajara_FICG</v>
          </cell>
          <cell r="B53" t="str">
            <v>Competencia Oficial ( Largometraje Iberoamericano de Ficción, Largometraje Iberoamericano Documental, Premio Internacional de Animación)</v>
          </cell>
        </row>
        <row r="54">
          <cell r="A54" t="str">
            <v>International_Film_Festival_Rotterdam</v>
          </cell>
          <cell r="B54" t="str">
            <v>Tiger Competition</v>
          </cell>
        </row>
        <row r="55">
          <cell r="A55" t="str">
            <v>International_Film_Festival_Rotterdam</v>
          </cell>
          <cell r="B55" t="str">
            <v>Bright Future</v>
          </cell>
        </row>
        <row r="56">
          <cell r="A56" t="str">
            <v>International_Documentary_Film_Festival_Amsterdam_IDFA</v>
          </cell>
          <cell r="B56" t="str">
            <v>Competition for Feature-Length Documentary</v>
          </cell>
        </row>
        <row r="57">
          <cell r="A57" t="str">
            <v>International_Documentary_Film_Festival_Amsterdam_IDFA</v>
          </cell>
          <cell r="B57" t="str">
            <v>Competition for First Appearance, Competition for Mid-Length Documentary</v>
          </cell>
        </row>
        <row r="58">
          <cell r="A58" t="str">
            <v>Warsaw_International_Film_Festival</v>
          </cell>
          <cell r="B58" t="str">
            <v>International Competition</v>
          </cell>
        </row>
        <row r="59">
          <cell r="A59" t="str">
            <v>Warsaw_International_Film_Festival</v>
          </cell>
          <cell r="B59" t="str">
            <v>1-2 Competition, Free Spirit Competition, Documentary Competition</v>
          </cell>
        </row>
        <row r="60">
          <cell r="A60" t="str">
            <v>Indie_Lisboa_Film_Festival</v>
          </cell>
          <cell r="B60" t="str">
            <v>International Competition</v>
          </cell>
        </row>
        <row r="61">
          <cell r="A61" t="str">
            <v>DOC_Lisboa</v>
          </cell>
          <cell r="B61" t="str">
            <v>International Competition</v>
          </cell>
        </row>
        <row r="62">
          <cell r="A62" t="str">
            <v>Cinanima</v>
          </cell>
          <cell r="B62" t="str">
            <v>Competição Internacional Longas-Metragens</v>
          </cell>
        </row>
        <row r="63">
          <cell r="A63" t="str">
            <v>London_Film_Festival_BFI</v>
          </cell>
          <cell r="B63" t="str">
            <v>Official Competition, First Feature Competition, Documentary Competition</v>
          </cell>
        </row>
        <row r="64">
          <cell r="A64" t="str">
            <v>Karlovy_Vary_International_Film_Festival</v>
          </cell>
          <cell r="B64" t="str">
            <v>Crystal Globe Competition</v>
          </cell>
        </row>
        <row r="65">
          <cell r="A65" t="str">
            <v>Transilvania_International_Film_Festival</v>
          </cell>
          <cell r="B65" t="str">
            <v>Official Competition</v>
          </cell>
        </row>
        <row r="66">
          <cell r="A66" t="str">
            <v>Moscow_International_Film_Festival</v>
          </cell>
          <cell r="B66" t="str">
            <v>Main Competition, Documentary competition</v>
          </cell>
        </row>
        <row r="67">
          <cell r="A67" t="str">
            <v>Stockholm_Film_Festival</v>
          </cell>
          <cell r="B67" t="str">
            <v>Competition, Documentary Competition</v>
          </cell>
        </row>
        <row r="68">
          <cell r="A68" t="str">
            <v>Festival_del_Film_Locarno</v>
          </cell>
          <cell r="B68" t="str">
            <v>Concorso internazionale, Concorso Cineasti del presente</v>
          </cell>
        </row>
        <row r="69">
          <cell r="A69" t="str">
            <v>Festival_del_Film_Locarno</v>
          </cell>
          <cell r="B69" t="str">
            <v>Moving Ahead, Pardi di domani</v>
          </cell>
        </row>
        <row r="70">
          <cell r="A70" t="str">
            <v>Istanbul_Film_Festival</v>
          </cell>
          <cell r="B70" t="str">
            <v>International Competition</v>
          </cell>
        </row>
        <row r="71">
          <cell r="A71" t="str">
            <v>Kyiv_International_Film_Festival_Molodist</v>
          </cell>
          <cell r="B71" t="str">
            <v>International Competition</v>
          </cell>
        </row>
        <row r="72">
          <cell r="A72" t="str">
            <v>DA_Film_Festival</v>
          </cell>
          <cell r="B72" t="str">
            <v>Talents Competición, Un Impulso Colectivo</v>
          </cell>
        </row>
        <row r="73">
          <cell r="A73" t="str">
            <v>Festival_Internacional_de_Documentales_DocsBarcelona</v>
          </cell>
          <cell r="B73" t="str">
            <v>Panorama, What The Doc!, Latitud</v>
          </cell>
        </row>
        <row r="74">
          <cell r="A74" t="str">
            <v>Festival_lnternacional_de_Cine_Documental_y_Cortometraje_de_Bilbao_ZINEBI</v>
          </cell>
          <cell r="B74" t="str">
            <v>Competencia Internacional ZIFF - Zinebi First Film</v>
          </cell>
        </row>
        <row r="75">
          <cell r="A75" t="str">
            <v>Festival_lnternacional_de_Cine_Documental_y_Cortometraje_de_Bilbao_ZINEBI</v>
          </cell>
          <cell r="B75" t="str">
            <v>Sección Oficial - Concurso Internacional</v>
          </cell>
        </row>
        <row r="76">
          <cell r="A76" t="str">
            <v>Donostia_Zinemaldia_Festival_de_Cine_de_San_Sebastián_International_Film_Festival</v>
          </cell>
          <cell r="B76" t="str">
            <v>Sección oficial a concurso, New Directors</v>
          </cell>
        </row>
        <row r="77">
          <cell r="A77" t="str">
            <v>Donostia_Zinemaldia_Festival_de_Cine_de_San_Sebastián_International_Film_Festival</v>
          </cell>
          <cell r="B77" t="str">
            <v>Zabaltegi.Tabakalera, Horizontes Latinos, Perlak</v>
          </cell>
        </row>
        <row r="78">
          <cell r="A78" t="str">
            <v>Festival_Internacional_de_Cine_de_Gijón</v>
          </cell>
          <cell r="B78" t="str">
            <v>Sección Oficial</v>
          </cell>
        </row>
        <row r="79">
          <cell r="A79" t="str">
            <v>Festival_Internacional_de_Cine_de_Gijón</v>
          </cell>
          <cell r="B79" t="str">
            <v>Rellumes, Enfants Terribles</v>
          </cell>
        </row>
        <row r="80">
          <cell r="A80" t="str">
            <v>Festival_Internacional_de_Documentales_DocumentaMadrid</v>
          </cell>
          <cell r="B80" t="str">
            <v>Competición internacional de largometraje, Competición nacional de largometraje, Competición internacional Fugas</v>
          </cell>
        </row>
        <row r="81">
          <cell r="A81" t="str">
            <v xml:space="preserve">Festival_de_Málaga </v>
          </cell>
          <cell r="B81" t="str">
            <v>Sección Oficial</v>
          </cell>
        </row>
        <row r="82">
          <cell r="A82" t="str">
            <v xml:space="preserve">Festival_de_Málaga </v>
          </cell>
          <cell r="B82" t="str">
            <v>Zonazine, Documentales Sección oficial, Animazine Sección Oficial</v>
          </cell>
        </row>
        <row r="83">
          <cell r="A83" t="str">
            <v>Festival_Internacional_de_Cine_de_Las_Palmas_de_Gran_Canaria</v>
          </cell>
          <cell r="B83" t="str">
            <v>Sección Oficial Largometrajes, Sección Oficial Cortometrajes</v>
          </cell>
        </row>
        <row r="84">
          <cell r="A84" t="str">
            <v>Animayo</v>
          </cell>
          <cell r="B84" t="str">
            <v>Sección Oficial a Concurso</v>
          </cell>
        </row>
        <row r="85">
          <cell r="A85" t="str">
            <v>Festival_Punto_de_Vista</v>
          </cell>
          <cell r="B85" t="str">
            <v>Sección Oficial</v>
          </cell>
        </row>
        <row r="86">
          <cell r="A86" t="str">
            <v>Weird_antes_3D_Wire</v>
          </cell>
          <cell r="B86" t="str">
            <v>Sección oficial largometrajes nacional, sección oficial cortometrajes nacional</v>
          </cell>
        </row>
        <row r="87">
          <cell r="A87" t="str">
            <v>Festival_de_Cine_Europeo_de_Sevilla</v>
          </cell>
          <cell r="B87" t="str">
            <v>Sección Oficial</v>
          </cell>
        </row>
        <row r="88">
          <cell r="A88" t="str">
            <v>Festival_de_Cine_Europeo_de_Sevilla</v>
          </cell>
          <cell r="B88" t="str">
            <v>Las Nuevas Olas, Las Nuevas Olas - No Ficción, Revoluciones permanentes (antes Resistencias), Europa Junior, Cinéfilos del Futuro</v>
          </cell>
        </row>
        <row r="89">
          <cell r="A89" t="str">
            <v>Sitges_Festival_Internacional_de_Cinema_Fantàstic_de_Catalunya</v>
          </cell>
          <cell r="B89" t="str">
            <v>Oficial Fantàstic Competición</v>
          </cell>
        </row>
        <row r="90">
          <cell r="A90" t="str">
            <v>Sitges_Festival_Internacional_de_Cinema_Fantàstic_de_Catalunya</v>
          </cell>
          <cell r="B90" t="str">
            <v>Òrbita, Noves visions, Anima’t</v>
          </cell>
        </row>
        <row r="91">
          <cell r="A91" t="str">
            <v>Cinema_Jove</v>
          </cell>
          <cell r="B91" t="str">
            <v>Sección Oficial</v>
          </cell>
        </row>
        <row r="92">
          <cell r="A92" t="str">
            <v>Semana_Internacional_de_Cine_de_Valladolid_Seminci</v>
          </cell>
          <cell r="B92" t="str">
            <v>Sección Oficial</v>
          </cell>
        </row>
        <row r="93">
          <cell r="A93" t="str">
            <v>Semana_Internacional_de_Cine_de_Valladolid_Seminci</v>
          </cell>
          <cell r="B93" t="str">
            <v>Punto de Encuentro / La Noche del Corto Español, Tiempo de Historia, Seminci Joven, Miniminci</v>
          </cell>
        </row>
        <row r="94">
          <cell r="A94" t="str">
            <v>Premios_Goya_Academia_de_las_Artes_y_las_Ciencias_Cinematográficas_de_España</v>
          </cell>
          <cell r="B94" t="str">
            <v xml:space="preserve"> Sin sección específica (no es preciso en premios u honores)</v>
          </cell>
        </row>
        <row r="95">
          <cell r="A95" t="str">
            <v>Premios_Quirino_de_la_Animación_Iberoamericana</v>
          </cell>
          <cell r="B95" t="str">
            <v xml:space="preserve"> Sin sección específica (no es preciso en premios u honores)</v>
          </cell>
        </row>
        <row r="96">
          <cell r="A96" t="str">
            <v>Premios_Oscar_Academia_de_las_Artes_y_Ciencias_Cinematográficas_de_Hollywood_The_Oscars_Academy_of_Motion_Picture_Arts_and_Sciences</v>
          </cell>
          <cell r="B96" t="str">
            <v xml:space="preserve"> Sin sección específica (no es preciso en premios u honores)</v>
          </cell>
        </row>
        <row r="97">
          <cell r="A97" t="str">
            <v>Premios_Globos_de_Oro_Asociación_de_la_Prensa_Extranjera_de_Hollywood_Golden_Globe_Awards_The_Hollywood_Foreign_Press_Association</v>
          </cell>
          <cell r="B97" t="str">
            <v xml:space="preserve"> Sin sección específica (no es preciso en premios u honores)</v>
          </cell>
        </row>
        <row r="98">
          <cell r="A98" t="str">
            <v>Premios_ANNIE_Premios_de_la_Asociación_Internacional_de_Cine_de_Animación</v>
          </cell>
          <cell r="B98" t="str">
            <v xml:space="preserve"> Sin sección específica (no es preciso en premios u honores)</v>
          </cell>
        </row>
        <row r="99">
          <cell r="A99" t="str">
            <v>Premios_de_Cine_Europeo_EFA_Academia_de_Cine_Europeo_European_Film_Awards_EFA_European_Film_Academy</v>
          </cell>
          <cell r="B99" t="str">
            <v xml:space="preserve"> Sin sección específica (no es preciso en premios u honores)</v>
          </cell>
        </row>
        <row r="100">
          <cell r="A100" t="str">
            <v>European_Animation_Awards_Emile_Awards</v>
          </cell>
          <cell r="B100" t="str">
            <v xml:space="preserve"> Sin sección específica (no es preciso en premios u honores)</v>
          </cell>
        </row>
        <row r="101">
          <cell r="A101" t="str">
            <v>Premios_CÉSAR_Premios_de_Cine_de_la_Academia_Francesa</v>
          </cell>
          <cell r="B101" t="str">
            <v xml:space="preserve"> Sin sección específica (no es preciso en premios u honores)</v>
          </cell>
        </row>
        <row r="102">
          <cell r="A102" t="str">
            <v>Premios_BAFTA_Premios_de_Cine_de_la_Academia_Británica</v>
          </cell>
          <cell r="B102" t="str">
            <v xml:space="preserve"> Sin sección específica (no es preciso en premios u honores)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639"/>
  <sheetViews>
    <sheetView showGridLines="0" tabSelected="1" topLeftCell="A50" zoomScale="70" zoomScaleNormal="70" workbookViewId="0">
      <selection activeCell="D66" sqref="D66"/>
    </sheetView>
  </sheetViews>
  <sheetFormatPr baseColWidth="10" defaultColWidth="11.42578125" defaultRowHeight="15"/>
  <cols>
    <col min="1" max="1" width="42.7109375" style="99" customWidth="1" collapsed="1"/>
    <col min="2" max="2" width="36.140625" style="100" customWidth="1"/>
    <col min="3" max="3" width="51.85546875" style="100" customWidth="1" collapsed="1"/>
    <col min="4" max="4" width="38.140625" style="100" customWidth="1" collapsed="1"/>
    <col min="5" max="5" width="46.28515625" style="100" customWidth="1" collapsed="1"/>
    <col min="6" max="6" width="35" style="100" customWidth="1" collapsed="1"/>
    <col min="7" max="7" width="25.7109375" style="100" customWidth="1" collapsed="1"/>
    <col min="8" max="8" width="22.85546875" style="100" customWidth="1" collapsed="1"/>
    <col min="9" max="9" width="15.42578125" style="100" customWidth="1" collapsed="1"/>
    <col min="10" max="10" width="19.140625" style="100" customWidth="1" collapsed="1"/>
    <col min="11" max="11" width="17.85546875" style="100" customWidth="1" collapsed="1"/>
    <col min="12" max="12" width="27" style="100" customWidth="1" collapsed="1"/>
    <col min="13" max="45" width="11.42578125" style="100" customWidth="1" collapsed="1"/>
    <col min="46" max="16384" width="11.42578125" style="100"/>
  </cols>
  <sheetData>
    <row r="1" spans="1:71" ht="6.7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</row>
    <row r="2" spans="1:71" ht="213" customHeight="1">
      <c r="A2" s="200" t="s">
        <v>391</v>
      </c>
      <c r="B2" s="201"/>
      <c r="C2" s="202"/>
      <c r="D2" s="202"/>
      <c r="E2" s="202"/>
      <c r="F2" s="202"/>
      <c r="G2" s="202"/>
      <c r="H2" s="203"/>
      <c r="I2" s="86"/>
      <c r="K2" s="111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</row>
    <row r="3" spans="1:71" ht="14.25" customHeight="1">
      <c r="A3" s="209"/>
      <c r="B3" s="210"/>
      <c r="C3" s="210"/>
      <c r="D3" s="210"/>
      <c r="E3" s="210"/>
      <c r="F3" s="210"/>
      <c r="G3" s="210"/>
      <c r="H3" s="211"/>
      <c r="I3" s="86"/>
      <c r="K3" s="111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</row>
    <row r="4" spans="1:71" ht="58.5" customHeight="1">
      <c r="A4" s="204" t="s">
        <v>394</v>
      </c>
      <c r="B4" s="204"/>
      <c r="C4" s="204"/>
      <c r="D4" s="204"/>
      <c r="E4" s="204"/>
      <c r="F4" s="204"/>
      <c r="G4" s="204"/>
      <c r="H4" s="204"/>
      <c r="I4" s="86"/>
      <c r="K4" s="111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</row>
    <row r="5" spans="1:71" ht="28.5" customHeight="1">
      <c r="A5" s="216" t="s">
        <v>299</v>
      </c>
      <c r="B5" s="216"/>
      <c r="C5" s="216"/>
      <c r="D5" s="216"/>
      <c r="E5" s="216"/>
      <c r="F5" s="216"/>
      <c r="G5" s="216"/>
      <c r="H5" s="216"/>
      <c r="I5" s="86"/>
      <c r="K5" s="111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</row>
    <row r="6" spans="1:71" ht="28.5" customHeight="1">
      <c r="A6" s="217"/>
      <c r="B6" s="218"/>
      <c r="C6" s="218"/>
      <c r="D6" s="218"/>
      <c r="E6" s="218"/>
      <c r="F6" s="218"/>
      <c r="G6" s="218"/>
      <c r="H6" s="219"/>
      <c r="I6" s="86"/>
      <c r="K6" s="111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</row>
    <row r="7" spans="1:71" ht="28.5" customHeight="1">
      <c r="A7" s="87" t="s">
        <v>297</v>
      </c>
      <c r="B7" s="220" t="s">
        <v>387</v>
      </c>
      <c r="C7" s="221"/>
      <c r="D7" s="221"/>
      <c r="E7" s="221"/>
      <c r="F7" s="221"/>
      <c r="G7" s="221"/>
      <c r="H7" s="222"/>
      <c r="I7" s="86"/>
      <c r="K7" s="111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</row>
    <row r="8" spans="1:71" ht="27.75" customHeight="1">
      <c r="A8" s="87" t="s">
        <v>298</v>
      </c>
      <c r="B8" s="212"/>
      <c r="C8" s="213"/>
      <c r="D8" s="107" t="s">
        <v>296</v>
      </c>
      <c r="E8" s="107" t="s">
        <v>405</v>
      </c>
      <c r="F8" s="181" t="s">
        <v>390</v>
      </c>
      <c r="G8" s="182"/>
      <c r="H8" s="183"/>
      <c r="I8" s="86"/>
      <c r="K8" s="111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</row>
    <row r="9" spans="1:71" ht="27" customHeight="1">
      <c r="A9" s="87" t="s">
        <v>295</v>
      </c>
      <c r="B9" s="214"/>
      <c r="C9" s="215"/>
      <c r="D9" s="115"/>
      <c r="E9" s="117"/>
      <c r="F9" s="143"/>
      <c r="G9" s="118"/>
      <c r="H9" s="144"/>
      <c r="I9" s="86"/>
      <c r="K9" s="111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</row>
    <row r="10" spans="1:71" ht="6.75" customHeight="1">
      <c r="A10" s="205"/>
      <c r="B10" s="205"/>
      <c r="C10" s="205"/>
      <c r="D10" s="205"/>
      <c r="E10" s="205"/>
      <c r="F10" s="205"/>
      <c r="G10" s="205"/>
      <c r="H10" s="205"/>
      <c r="I10" s="86"/>
      <c r="K10" s="111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</row>
    <row r="11" spans="1:71" ht="26.25" customHeight="1">
      <c r="A11" s="204" t="s">
        <v>393</v>
      </c>
      <c r="B11" s="204"/>
      <c r="C11" s="204"/>
      <c r="D11" s="204"/>
      <c r="E11" s="204"/>
      <c r="F11" s="204"/>
      <c r="G11" s="204"/>
      <c r="H11" s="204"/>
      <c r="I11" s="86"/>
      <c r="K11" s="111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</row>
    <row r="12" spans="1:71" ht="7.5" customHeight="1">
      <c r="A12" s="205"/>
      <c r="B12" s="205"/>
      <c r="C12" s="205"/>
      <c r="D12" s="205"/>
      <c r="E12" s="205"/>
      <c r="F12" s="205"/>
      <c r="G12" s="205"/>
      <c r="H12" s="205"/>
      <c r="I12" s="86"/>
      <c r="K12" s="111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</row>
    <row r="13" spans="1:71" ht="29.25" customHeight="1">
      <c r="A13" s="190" t="s">
        <v>395</v>
      </c>
      <c r="B13" s="191"/>
      <c r="C13" s="191"/>
      <c r="D13" s="191"/>
      <c r="E13" s="191"/>
      <c r="F13" s="199"/>
      <c r="G13" s="88" t="s">
        <v>294</v>
      </c>
      <c r="H13" s="108" t="s">
        <v>0</v>
      </c>
      <c r="I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</row>
    <row r="14" spans="1:71" ht="29.25" customHeight="1">
      <c r="A14" s="185"/>
      <c r="B14" s="185"/>
      <c r="C14" s="185"/>
      <c r="D14" s="185"/>
      <c r="E14" s="185"/>
      <c r="F14" s="185"/>
      <c r="G14" s="120"/>
      <c r="H14" s="127">
        <f>IF(A14="Entre el 1% y el 10%",2,0)+IF(A14="Hasta el 20%",5,0)+IF(A14="Hasta el 30%",7,0)+IF(A14="Hasta el 40%",10,0)+IF(A14="Hasta el 50%",12,0)+IF(A14="Hasta el 60%",14,0)+IF(A14="Hasta el 70%",16,0)+IF(A14="Hasta el 80%",17,0)</f>
        <v>0</v>
      </c>
      <c r="I14" s="86"/>
      <c r="K14" s="111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</row>
    <row r="15" spans="1:71" ht="29.25" customHeight="1">
      <c r="A15" s="206" t="s">
        <v>396</v>
      </c>
      <c r="B15" s="207"/>
      <c r="C15" s="207"/>
      <c r="D15" s="207"/>
      <c r="E15" s="207"/>
      <c r="F15" s="207"/>
      <c r="G15" s="208"/>
      <c r="H15" s="132">
        <f>H14</f>
        <v>0</v>
      </c>
      <c r="I15" s="86"/>
      <c r="K15" s="111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</row>
    <row r="16" spans="1:71" ht="29.25" customHeight="1">
      <c r="A16" s="190" t="s">
        <v>379</v>
      </c>
      <c r="B16" s="191"/>
      <c r="C16" s="191"/>
      <c r="D16" s="191"/>
      <c r="E16" s="191"/>
      <c r="F16" s="199"/>
      <c r="G16" s="89" t="s">
        <v>294</v>
      </c>
      <c r="H16" s="108" t="s">
        <v>0</v>
      </c>
      <c r="I16" s="141"/>
      <c r="K16" s="111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</row>
    <row r="17" spans="1:71" ht="29.25" customHeight="1">
      <c r="A17" s="102" t="s">
        <v>397</v>
      </c>
      <c r="B17" s="225"/>
      <c r="C17" s="225"/>
      <c r="D17" s="102" t="s">
        <v>399</v>
      </c>
      <c r="E17" s="223"/>
      <c r="F17" s="224"/>
      <c r="G17" s="140">
        <f>IFERROR(IF((B17/E17)&gt;100%,"ERROR",(B17)/(E17)),0)</f>
        <v>0</v>
      </c>
      <c r="H17" s="228">
        <f>IF(SUM(I17:I18)&lt;=10,SUM(I17:I18),10)</f>
        <v>0</v>
      </c>
      <c r="I17" s="142">
        <f>IFERROR(G17*10,0)</f>
        <v>0</v>
      </c>
      <c r="K17" s="111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</row>
    <row r="18" spans="1:71" ht="29.25" customHeight="1">
      <c r="A18" s="102" t="s">
        <v>398</v>
      </c>
      <c r="B18" s="230"/>
      <c r="C18" s="231"/>
      <c r="D18" s="102" t="s">
        <v>400</v>
      </c>
      <c r="E18" s="223"/>
      <c r="F18" s="224"/>
      <c r="G18" s="140">
        <f>IFERROR(IF((B18/E18)&gt;100%,"ERROR",(B18)/(E18)),0)</f>
        <v>0</v>
      </c>
      <c r="H18" s="229"/>
      <c r="I18" s="142">
        <f>IFERROR(G18*10,0)</f>
        <v>0</v>
      </c>
      <c r="K18" s="111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</row>
    <row r="19" spans="1:71" ht="29.25" customHeight="1">
      <c r="A19" s="206" t="s">
        <v>369</v>
      </c>
      <c r="B19" s="207"/>
      <c r="C19" s="207"/>
      <c r="D19" s="207"/>
      <c r="E19" s="207"/>
      <c r="F19" s="207"/>
      <c r="G19" s="208"/>
      <c r="H19" s="132">
        <f>H17</f>
        <v>0</v>
      </c>
      <c r="I19" s="141"/>
      <c r="K19" s="111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</row>
    <row r="20" spans="1:71" ht="29.25" customHeight="1">
      <c r="A20" s="226" t="s">
        <v>381</v>
      </c>
      <c r="B20" s="227"/>
      <c r="C20" s="227"/>
      <c r="D20" s="227"/>
      <c r="E20" s="227"/>
      <c r="F20" s="227"/>
      <c r="G20" s="90"/>
      <c r="H20" s="170"/>
      <c r="I20" s="141"/>
      <c r="K20" s="111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</row>
    <row r="21" spans="1:71" ht="29.25" customHeight="1">
      <c r="A21" s="190" t="s">
        <v>380</v>
      </c>
      <c r="B21" s="191"/>
      <c r="C21" s="191"/>
      <c r="D21" s="191"/>
      <c r="E21" s="191"/>
      <c r="F21" s="191"/>
      <c r="G21" s="91"/>
      <c r="H21" s="171"/>
      <c r="I21" s="141"/>
      <c r="K21" s="111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</row>
    <row r="22" spans="1:71" s="112" customFormat="1" ht="29.25" customHeight="1">
      <c r="A22" s="155" t="s">
        <v>348</v>
      </c>
      <c r="B22" s="156"/>
      <c r="C22" s="92" t="s">
        <v>165</v>
      </c>
      <c r="D22" s="92" t="s">
        <v>161</v>
      </c>
      <c r="E22" s="92" t="s">
        <v>162</v>
      </c>
      <c r="F22" s="93" t="s">
        <v>163</v>
      </c>
      <c r="G22" s="91"/>
      <c r="H22" s="108" t="s">
        <v>0</v>
      </c>
      <c r="I22" s="86"/>
      <c r="K22" s="111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</row>
    <row r="23" spans="1:71" ht="29.25" customHeight="1">
      <c r="A23" s="157"/>
      <c r="B23" s="158"/>
      <c r="C23" s="116"/>
      <c r="D23" s="94"/>
      <c r="E23" s="95"/>
      <c r="F23" s="95"/>
      <c r="G23" s="91"/>
      <c r="H23" s="129" t="str">
        <f t="array" ref="H23">IFERROR(INDEX('E.1.Premios y festivales'!$A$5:$D$103,MATCH(C23&amp;D23,FestivalesFormula&amp;SeccionesFormula,0),IF('AUTOBAREMO LINEA 1'!F23="Participación",3,4)),"0")</f>
        <v>0</v>
      </c>
      <c r="I23" s="86"/>
      <c r="K23" s="111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</row>
    <row r="24" spans="1:71" ht="29.25" customHeight="1">
      <c r="A24" s="157"/>
      <c r="B24" s="158"/>
      <c r="C24" s="116"/>
      <c r="D24" s="94"/>
      <c r="E24" s="95"/>
      <c r="F24" s="95"/>
      <c r="G24" s="91"/>
      <c r="H24" s="129" t="str">
        <f t="array" ref="H24">IFERROR(INDEX('E.1.Premios y festivales'!$A$5:$D$103,MATCH(C24&amp;D24,FestivalesFormula&amp;SeccionesFormula,0),IF('AUTOBAREMO LINEA 1'!F24="Participación",3,4)),"0")</f>
        <v>0</v>
      </c>
      <c r="I24" s="86"/>
      <c r="K24" s="111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</row>
    <row r="25" spans="1:71" ht="29.25" customHeight="1">
      <c r="A25" s="157"/>
      <c r="B25" s="158"/>
      <c r="C25" s="116"/>
      <c r="D25" s="94"/>
      <c r="E25" s="95"/>
      <c r="F25" s="95"/>
      <c r="G25" s="91"/>
      <c r="H25" s="129" t="str">
        <f t="array" ref="H25">IFERROR(INDEX('E.1.Premios y festivales'!$A$5:$D$103,MATCH(C25&amp;D25,FestivalesFormula&amp;SeccionesFormula,0),IF('AUTOBAREMO LINEA 1'!F25="Participación",3,4)),"0")</f>
        <v>0</v>
      </c>
      <c r="I25" s="86"/>
      <c r="K25" s="111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</row>
    <row r="26" spans="1:71" ht="29.25" customHeight="1">
      <c r="A26" s="157"/>
      <c r="B26" s="158"/>
      <c r="C26" s="116"/>
      <c r="D26" s="94"/>
      <c r="E26" s="95"/>
      <c r="F26" s="95"/>
      <c r="G26" s="91"/>
      <c r="H26" s="129" t="str">
        <f t="array" ref="H26">IFERROR(INDEX('E.1.Premios y festivales'!$A$5:$D$103,MATCH(C26&amp;D26,FestivalesFormula&amp;SeccionesFormula,0),IF('AUTOBAREMO LINEA 1'!F26="Participación",3,4)),"0")</f>
        <v>0</v>
      </c>
      <c r="I26" s="86"/>
      <c r="K26" s="111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</row>
    <row r="27" spans="1:71" s="112" customFormat="1" ht="29.25" customHeight="1">
      <c r="A27" s="155" t="s">
        <v>160</v>
      </c>
      <c r="B27" s="156"/>
      <c r="C27" s="155" t="s">
        <v>202</v>
      </c>
      <c r="D27" s="156"/>
      <c r="E27" s="107" t="s">
        <v>166</v>
      </c>
      <c r="F27" s="105" t="s">
        <v>164</v>
      </c>
      <c r="G27" s="91"/>
      <c r="H27" s="106" t="s">
        <v>0</v>
      </c>
      <c r="I27" s="86"/>
      <c r="K27" s="111"/>
    </row>
    <row r="28" spans="1:71" ht="29.25" customHeight="1">
      <c r="A28" s="159"/>
      <c r="B28" s="158"/>
      <c r="C28" s="243"/>
      <c r="D28" s="243"/>
      <c r="E28" s="119"/>
      <c r="F28" s="96"/>
      <c r="G28" s="91"/>
      <c r="H28" s="129" t="str">
        <f t="array" ref="H28">IFERROR(INDEX('E.1.Premios y festivales'!$A$107:$C$116,MATCH('AUTOBAREMO LINEA 1'!C28:D28,'E.1.Premios y festivales'!$A$107:$A$116,0),IF('AUTOBAREMO LINEA 1'!F28:G28="Sólo nominado",2,3)),"0")</f>
        <v>0</v>
      </c>
      <c r="I28" s="86"/>
      <c r="K28" s="111"/>
    </row>
    <row r="29" spans="1:71" ht="29.25" customHeight="1">
      <c r="A29" s="159"/>
      <c r="B29" s="158"/>
      <c r="C29" s="185"/>
      <c r="D29" s="185"/>
      <c r="E29" s="119"/>
      <c r="F29" s="96"/>
      <c r="G29" s="91"/>
      <c r="H29" s="129" t="str">
        <f t="array" ref="H29">IFERROR(INDEX('E.1.Premios y festivales'!$A$107:$C$116,MATCH('AUTOBAREMO LINEA 1'!C29:D29,'E.1.Premios y festivales'!$A$107:$A$116,0),IF('AUTOBAREMO LINEA 1'!F29:G29="Sólo nominado",2,3)),"0")</f>
        <v>0</v>
      </c>
      <c r="I29" s="86"/>
      <c r="K29" s="111"/>
    </row>
    <row r="30" spans="1:71" ht="29.25" customHeight="1">
      <c r="A30" s="159"/>
      <c r="B30" s="158"/>
      <c r="C30" s="185"/>
      <c r="D30" s="185"/>
      <c r="E30" s="119"/>
      <c r="F30" s="96"/>
      <c r="G30" s="91"/>
      <c r="H30" s="129" t="str">
        <f t="array" ref="H30">IFERROR(INDEX('E.1.Premios y festivales'!$A$107:$C$116,MATCH('AUTOBAREMO LINEA 1'!C30:D30,'E.1.Premios y festivales'!$A$107:$A$116,0),IF('AUTOBAREMO LINEA 1'!F30:G30="Sólo nominado",2,3)),"0")</f>
        <v>0</v>
      </c>
      <c r="I30" s="110"/>
      <c r="K30" s="111"/>
    </row>
    <row r="31" spans="1:71" ht="29.25" customHeight="1">
      <c r="A31" s="150" t="s">
        <v>370</v>
      </c>
      <c r="B31" s="151"/>
      <c r="C31" s="151"/>
      <c r="D31" s="151"/>
      <c r="E31" s="151"/>
      <c r="F31" s="151"/>
      <c r="G31" s="152"/>
      <c r="H31" s="133">
        <f>IF((H23+H24+H25+H26+H28+H29+H30)&gt;4,4,(H23+H24+H25+H26+H28+H29+H30))</f>
        <v>0</v>
      </c>
      <c r="I31" s="114"/>
      <c r="K31" s="111"/>
    </row>
    <row r="32" spans="1:71" ht="29.25" customHeight="1">
      <c r="A32" s="147" t="s">
        <v>303</v>
      </c>
      <c r="B32" s="147"/>
      <c r="C32" s="147"/>
      <c r="D32" s="147"/>
      <c r="E32" s="147"/>
      <c r="F32" s="147"/>
      <c r="G32" s="91"/>
      <c r="H32" s="106" t="s">
        <v>0</v>
      </c>
      <c r="I32" s="114"/>
      <c r="K32" s="111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</row>
    <row r="33" spans="1:71" ht="29.25" customHeight="1">
      <c r="A33" s="196" t="s">
        <v>1</v>
      </c>
      <c r="B33" s="197"/>
      <c r="C33" s="197"/>
      <c r="D33" s="197"/>
      <c r="E33" s="197"/>
      <c r="F33" s="198"/>
      <c r="G33" s="97"/>
      <c r="H33" s="130">
        <f>VLOOKUP(A33,'E.2. Estrenos'!A3:B6,2,0)</f>
        <v>0</v>
      </c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</row>
    <row r="34" spans="1:71" ht="29.25" customHeight="1">
      <c r="A34" s="150" t="s">
        <v>371</v>
      </c>
      <c r="B34" s="151"/>
      <c r="C34" s="151"/>
      <c r="D34" s="151"/>
      <c r="E34" s="151"/>
      <c r="F34" s="151"/>
      <c r="G34" s="152"/>
      <c r="H34" s="132">
        <f>H33</f>
        <v>0</v>
      </c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</row>
    <row r="35" spans="1:71" ht="29.25" customHeight="1">
      <c r="A35" s="147" t="s">
        <v>332</v>
      </c>
      <c r="B35" s="147"/>
      <c r="C35" s="147"/>
      <c r="D35" s="147"/>
      <c r="E35" s="147"/>
      <c r="F35" s="147"/>
      <c r="G35" s="170"/>
      <c r="H35" s="170"/>
      <c r="I35" s="114"/>
      <c r="K35" s="111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</row>
    <row r="36" spans="1:71" ht="29.25" customHeight="1">
      <c r="A36" s="190" t="s">
        <v>309</v>
      </c>
      <c r="B36" s="191"/>
      <c r="C36" s="191"/>
      <c r="D36" s="191"/>
      <c r="E36" s="191"/>
      <c r="F36" s="199"/>
      <c r="G36" s="171"/>
      <c r="H36" s="171"/>
      <c r="I36" s="114"/>
      <c r="K36" s="111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</row>
    <row r="37" spans="1:71" ht="29.25" customHeight="1">
      <c r="A37" s="216" t="s">
        <v>307</v>
      </c>
      <c r="B37" s="216"/>
      <c r="C37" s="98" t="s">
        <v>329</v>
      </c>
      <c r="D37" s="155" t="s">
        <v>308</v>
      </c>
      <c r="E37" s="184"/>
      <c r="F37" s="156"/>
      <c r="G37" s="108" t="s">
        <v>331</v>
      </c>
      <c r="H37" s="108" t="s">
        <v>0</v>
      </c>
      <c r="I37" s="114"/>
      <c r="K37" s="111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</row>
    <row r="38" spans="1:71" s="112" customFormat="1" ht="29.25" customHeight="1">
      <c r="A38" s="186" t="s">
        <v>406</v>
      </c>
      <c r="B38" s="187"/>
      <c r="C38" s="121"/>
      <c r="D38" s="168"/>
      <c r="E38" s="168"/>
      <c r="F38" s="168"/>
      <c r="G38" s="129" t="str">
        <f>IF(ISBLANK(D38),"0","1")</f>
        <v>0</v>
      </c>
      <c r="H38" s="129" t="str">
        <f>IF(C38="SI",G38*50%,G38)</f>
        <v>0</v>
      </c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</row>
    <row r="39" spans="1:71" s="112" customFormat="1" ht="29.25" customHeight="1">
      <c r="A39" s="186" t="s">
        <v>338</v>
      </c>
      <c r="B39" s="187"/>
      <c r="C39" s="121"/>
      <c r="D39" s="168"/>
      <c r="E39" s="168"/>
      <c r="F39" s="168"/>
      <c r="G39" s="129" t="str">
        <f>IF(ISBLANK(D39),"0","1")</f>
        <v>0</v>
      </c>
      <c r="H39" s="129" t="str">
        <f t="shared" ref="H39:H40" si="0">IF(C39="SI",G39*50%,G39)</f>
        <v>0</v>
      </c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</row>
    <row r="40" spans="1:71" s="112" customFormat="1" ht="29.25" customHeight="1">
      <c r="A40" s="186" t="s">
        <v>327</v>
      </c>
      <c r="B40" s="187"/>
      <c r="C40" s="121"/>
      <c r="D40" s="168"/>
      <c r="E40" s="168"/>
      <c r="F40" s="168"/>
      <c r="G40" s="129" t="str">
        <f>IF(ISBLANK(D40),"0","2")</f>
        <v>0</v>
      </c>
      <c r="H40" s="129" t="str">
        <f t="shared" si="0"/>
        <v>0</v>
      </c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</row>
    <row r="41" spans="1:71" s="112" customFormat="1" ht="29.25" customHeight="1">
      <c r="A41" s="150" t="s">
        <v>372</v>
      </c>
      <c r="B41" s="151"/>
      <c r="C41" s="151"/>
      <c r="D41" s="151"/>
      <c r="E41" s="151"/>
      <c r="F41" s="151"/>
      <c r="G41" s="152"/>
      <c r="H41" s="132">
        <f>H38+H39+H40</f>
        <v>0</v>
      </c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</row>
    <row r="42" spans="1:71" ht="29.25" customHeight="1">
      <c r="A42" s="147" t="s">
        <v>361</v>
      </c>
      <c r="B42" s="147"/>
      <c r="C42" s="147"/>
      <c r="D42" s="147"/>
      <c r="E42" s="147"/>
      <c r="F42" s="147"/>
      <c r="G42" s="170"/>
      <c r="H42" s="170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</row>
    <row r="43" spans="1:71" ht="29.25" customHeight="1">
      <c r="A43" s="165" t="s">
        <v>347</v>
      </c>
      <c r="B43" s="166"/>
      <c r="C43" s="167"/>
      <c r="D43" s="122" t="s">
        <v>1</v>
      </c>
      <c r="E43" s="170" t="s">
        <v>310</v>
      </c>
      <c r="F43" s="192">
        <f>IFERROR(D45/(D44+D45),0)</f>
        <v>0</v>
      </c>
      <c r="G43" s="172"/>
      <c r="H43" s="172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</row>
    <row r="44" spans="1:71" ht="29.25" customHeight="1">
      <c r="A44" s="162" t="s">
        <v>346</v>
      </c>
      <c r="B44" s="163"/>
      <c r="C44" s="164"/>
      <c r="D44" s="145"/>
      <c r="E44" s="172"/>
      <c r="F44" s="193"/>
      <c r="G44" s="172"/>
      <c r="H44" s="172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</row>
    <row r="45" spans="1:71" ht="29.25" customHeight="1">
      <c r="A45" s="162" t="s">
        <v>345</v>
      </c>
      <c r="B45" s="163"/>
      <c r="C45" s="164"/>
      <c r="D45" s="109">
        <f>COUNTIF(B47:B63,"SI")/2+COUNTIF(B47:B63,"NO")</f>
        <v>0</v>
      </c>
      <c r="E45" s="172"/>
      <c r="F45" s="193"/>
      <c r="G45" s="172"/>
      <c r="H45" s="171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</row>
    <row r="46" spans="1:71" s="112" customFormat="1" ht="29.25" customHeight="1">
      <c r="A46" s="106" t="s">
        <v>402</v>
      </c>
      <c r="B46" s="98" t="s">
        <v>401</v>
      </c>
      <c r="C46" s="169" t="s">
        <v>308</v>
      </c>
      <c r="D46" s="169"/>
      <c r="E46" s="169"/>
      <c r="F46" s="169"/>
      <c r="G46" s="172"/>
      <c r="H46" s="108" t="s">
        <v>0</v>
      </c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</row>
    <row r="47" spans="1:71" ht="29.25" customHeight="1">
      <c r="A47" s="123" t="s">
        <v>1</v>
      </c>
      <c r="B47" s="124" t="s">
        <v>1</v>
      </c>
      <c r="C47" s="168"/>
      <c r="D47" s="168"/>
      <c r="E47" s="168"/>
      <c r="F47" s="168"/>
      <c r="G47" s="172"/>
      <c r="H47" s="175" t="str">
        <f>IFERROR(IF(D43="si",IF(AND(F43&gt;20%, F43&lt;=40%),1,0)+IF(AND(F43&gt;40%, F43&lt;=60%),2,0)+IF(F43&gt;60%, 4,0),"0"),0)</f>
        <v>0</v>
      </c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</row>
    <row r="48" spans="1:71" ht="29.25" customHeight="1">
      <c r="A48" s="123" t="s">
        <v>1</v>
      </c>
      <c r="B48" s="124" t="s">
        <v>1</v>
      </c>
      <c r="C48" s="168"/>
      <c r="D48" s="168"/>
      <c r="E48" s="168"/>
      <c r="F48" s="168"/>
      <c r="G48" s="172"/>
      <c r="H48" s="17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</row>
    <row r="49" spans="1:71" ht="29.25" customHeight="1">
      <c r="A49" s="123" t="s">
        <v>1</v>
      </c>
      <c r="B49" s="124" t="s">
        <v>1</v>
      </c>
      <c r="C49" s="168"/>
      <c r="D49" s="168"/>
      <c r="E49" s="168"/>
      <c r="F49" s="168"/>
      <c r="G49" s="172"/>
      <c r="H49" s="17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</row>
    <row r="50" spans="1:71" ht="29.25" customHeight="1">
      <c r="A50" s="123" t="s">
        <v>1</v>
      </c>
      <c r="B50" s="124" t="s">
        <v>1</v>
      </c>
      <c r="C50" s="168"/>
      <c r="D50" s="168"/>
      <c r="E50" s="168"/>
      <c r="F50" s="168"/>
      <c r="G50" s="172"/>
      <c r="H50" s="17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</row>
    <row r="51" spans="1:71" ht="29.25" customHeight="1">
      <c r="A51" s="123" t="s">
        <v>1</v>
      </c>
      <c r="B51" s="124" t="s">
        <v>1</v>
      </c>
      <c r="C51" s="168"/>
      <c r="D51" s="168"/>
      <c r="E51" s="168"/>
      <c r="F51" s="168"/>
      <c r="G51" s="172"/>
      <c r="H51" s="17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</row>
    <row r="52" spans="1:71" ht="29.25" customHeight="1">
      <c r="A52" s="123" t="s">
        <v>1</v>
      </c>
      <c r="B52" s="124" t="s">
        <v>1</v>
      </c>
      <c r="C52" s="168"/>
      <c r="D52" s="168"/>
      <c r="E52" s="168"/>
      <c r="F52" s="168"/>
      <c r="G52" s="172"/>
      <c r="H52" s="17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</row>
    <row r="53" spans="1:71" ht="29.25" customHeight="1">
      <c r="A53" s="123" t="s">
        <v>1</v>
      </c>
      <c r="B53" s="124" t="s">
        <v>1</v>
      </c>
      <c r="C53" s="168"/>
      <c r="D53" s="168"/>
      <c r="E53" s="168"/>
      <c r="F53" s="168"/>
      <c r="G53" s="172"/>
      <c r="H53" s="17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</row>
    <row r="54" spans="1:71" ht="29.25" customHeight="1">
      <c r="A54" s="123" t="s">
        <v>1</v>
      </c>
      <c r="B54" s="124" t="s">
        <v>1</v>
      </c>
      <c r="C54" s="168"/>
      <c r="D54" s="168"/>
      <c r="E54" s="168"/>
      <c r="F54" s="168"/>
      <c r="G54" s="172"/>
      <c r="H54" s="17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</row>
    <row r="55" spans="1:71" ht="29.25" customHeight="1">
      <c r="A55" s="123" t="s">
        <v>1</v>
      </c>
      <c r="B55" s="124" t="s">
        <v>1</v>
      </c>
      <c r="C55" s="168"/>
      <c r="D55" s="168"/>
      <c r="E55" s="168"/>
      <c r="F55" s="168"/>
      <c r="G55" s="172"/>
      <c r="H55" s="17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</row>
    <row r="56" spans="1:71" ht="29.25" customHeight="1">
      <c r="A56" s="123" t="s">
        <v>1</v>
      </c>
      <c r="B56" s="124" t="s">
        <v>1</v>
      </c>
      <c r="C56" s="168"/>
      <c r="D56" s="168"/>
      <c r="E56" s="168"/>
      <c r="F56" s="168"/>
      <c r="G56" s="172"/>
      <c r="H56" s="17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</row>
    <row r="57" spans="1:71" ht="29.25" customHeight="1">
      <c r="A57" s="123" t="s">
        <v>1</v>
      </c>
      <c r="B57" s="124" t="s">
        <v>1</v>
      </c>
      <c r="C57" s="168"/>
      <c r="D57" s="168"/>
      <c r="E57" s="168"/>
      <c r="F57" s="168"/>
      <c r="G57" s="172"/>
      <c r="H57" s="17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</row>
    <row r="58" spans="1:71" ht="29.25" customHeight="1">
      <c r="A58" s="123" t="s">
        <v>1</v>
      </c>
      <c r="B58" s="124" t="s">
        <v>1</v>
      </c>
      <c r="C58" s="168"/>
      <c r="D58" s="168"/>
      <c r="E58" s="168"/>
      <c r="F58" s="168"/>
      <c r="G58" s="172"/>
      <c r="H58" s="17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</row>
    <row r="59" spans="1:71" ht="29.25" customHeight="1">
      <c r="A59" s="123" t="s">
        <v>1</v>
      </c>
      <c r="B59" s="124" t="s">
        <v>1</v>
      </c>
      <c r="C59" s="168"/>
      <c r="D59" s="168"/>
      <c r="E59" s="168"/>
      <c r="F59" s="168"/>
      <c r="G59" s="172"/>
      <c r="H59" s="17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</row>
    <row r="60" spans="1:71" ht="29.25" customHeight="1">
      <c r="A60" s="123" t="s">
        <v>1</v>
      </c>
      <c r="B60" s="124" t="s">
        <v>1</v>
      </c>
      <c r="C60" s="168"/>
      <c r="D60" s="168"/>
      <c r="E60" s="168"/>
      <c r="F60" s="168"/>
      <c r="G60" s="172"/>
      <c r="H60" s="17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</row>
    <row r="61" spans="1:71" ht="29.25" customHeight="1">
      <c r="A61" s="123" t="s">
        <v>1</v>
      </c>
      <c r="B61" s="124" t="s">
        <v>1</v>
      </c>
      <c r="C61" s="168"/>
      <c r="D61" s="168"/>
      <c r="E61" s="168"/>
      <c r="F61" s="168"/>
      <c r="G61" s="172"/>
      <c r="H61" s="17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</row>
    <row r="62" spans="1:71" ht="29.25" customHeight="1">
      <c r="A62" s="123" t="s">
        <v>1</v>
      </c>
      <c r="B62" s="124" t="s">
        <v>1</v>
      </c>
      <c r="C62" s="159"/>
      <c r="D62" s="232"/>
      <c r="E62" s="232"/>
      <c r="F62" s="158"/>
      <c r="G62" s="172"/>
      <c r="H62" s="17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</row>
    <row r="63" spans="1:71" ht="29.25" customHeight="1">
      <c r="A63" s="123" t="s">
        <v>1</v>
      </c>
      <c r="B63" s="124" t="s">
        <v>1</v>
      </c>
      <c r="C63" s="168"/>
      <c r="D63" s="168"/>
      <c r="E63" s="168"/>
      <c r="F63" s="168"/>
      <c r="G63" s="171"/>
      <c r="H63" s="177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</row>
    <row r="64" spans="1:71" ht="29.25" customHeight="1">
      <c r="A64" s="150" t="s">
        <v>373</v>
      </c>
      <c r="B64" s="151"/>
      <c r="C64" s="151"/>
      <c r="D64" s="151"/>
      <c r="E64" s="151"/>
      <c r="F64" s="151"/>
      <c r="G64" s="152"/>
      <c r="H64" s="134" t="str">
        <f>H47</f>
        <v>0</v>
      </c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</row>
    <row r="65" spans="1:71" ht="28.5" customHeight="1">
      <c r="A65" s="147" t="s">
        <v>333</v>
      </c>
      <c r="B65" s="147"/>
      <c r="C65" s="147"/>
      <c r="D65" s="147"/>
      <c r="E65" s="147"/>
      <c r="F65" s="147"/>
      <c r="G65" s="161"/>
      <c r="H65" s="106" t="s">
        <v>0</v>
      </c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</row>
    <row r="66" spans="1:71" ht="28.5" customHeight="1">
      <c r="A66" s="194" t="s">
        <v>336</v>
      </c>
      <c r="B66" s="194"/>
      <c r="C66" s="194"/>
      <c r="D66" s="125"/>
      <c r="E66" s="169" t="s">
        <v>334</v>
      </c>
      <c r="F66" s="195">
        <f>IFERROR(D67/D66,0)</f>
        <v>0</v>
      </c>
      <c r="G66" s="161"/>
      <c r="H66" s="173">
        <f>IFERROR(IF(F66=0, " ")+IF(F66&lt;=50%,4,0)+IF(AND(F66&gt;=51%, F66&lt;=75%),6,0)+IF(F66&gt;75%,8,0),0)</f>
        <v>0</v>
      </c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</row>
    <row r="67" spans="1:71" ht="28.5" customHeight="1">
      <c r="A67" s="194" t="s">
        <v>335</v>
      </c>
      <c r="B67" s="194"/>
      <c r="C67" s="194"/>
      <c r="D67" s="125"/>
      <c r="E67" s="169"/>
      <c r="F67" s="195"/>
      <c r="G67" s="161"/>
      <c r="H67" s="174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</row>
    <row r="68" spans="1:71" ht="28.5" customHeight="1">
      <c r="A68" s="150" t="s">
        <v>374</v>
      </c>
      <c r="B68" s="151"/>
      <c r="C68" s="151"/>
      <c r="D68" s="151"/>
      <c r="E68" s="151"/>
      <c r="F68" s="151"/>
      <c r="G68" s="152"/>
      <c r="H68" s="135">
        <f>H66</f>
        <v>0</v>
      </c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</row>
    <row r="69" spans="1:71" ht="28.5" customHeight="1">
      <c r="A69" s="178" t="s">
        <v>337</v>
      </c>
      <c r="B69" s="178"/>
      <c r="C69" s="178"/>
      <c r="D69" s="178"/>
      <c r="E69" s="178"/>
      <c r="F69" s="178"/>
      <c r="G69" s="101"/>
      <c r="H69" s="101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</row>
    <row r="70" spans="1:71" s="112" customFormat="1" ht="34.15" customHeight="1">
      <c r="A70" s="106" t="s">
        <v>307</v>
      </c>
      <c r="B70" s="181" t="s">
        <v>339</v>
      </c>
      <c r="C70" s="183"/>
      <c r="D70" s="181" t="s">
        <v>340</v>
      </c>
      <c r="E70" s="183"/>
      <c r="F70" s="106" t="s">
        <v>343</v>
      </c>
      <c r="G70" s="108" t="s">
        <v>331</v>
      </c>
      <c r="H70" s="108" t="s">
        <v>0</v>
      </c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</row>
    <row r="71" spans="1:71" s="112" customFormat="1" ht="28.5" customHeight="1">
      <c r="A71" s="188" t="s">
        <v>406</v>
      </c>
      <c r="B71" s="160" t="s">
        <v>24</v>
      </c>
      <c r="C71" s="160"/>
      <c r="D71" s="159"/>
      <c r="E71" s="158"/>
      <c r="F71" s="121" t="s">
        <v>1</v>
      </c>
      <c r="G71" s="128">
        <f>IF(F71="Participación con premio",2,0)+IF(F71="Participación sin premio",1,0)+IF(F71="Seleccione opción del desplegable"," -",0)</f>
        <v>0</v>
      </c>
      <c r="H71" s="179">
        <f>IF(SUM(G71:G72)&gt;=2,2,SUM(G71:G72))</f>
        <v>0</v>
      </c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</row>
    <row r="72" spans="1:71" s="112" customFormat="1" ht="28.5" customHeight="1">
      <c r="A72" s="189"/>
      <c r="B72" s="160" t="s">
        <v>24</v>
      </c>
      <c r="C72" s="160"/>
      <c r="D72" s="159"/>
      <c r="E72" s="158"/>
      <c r="F72" s="121" t="s">
        <v>1</v>
      </c>
      <c r="G72" s="128">
        <f t="shared" ref="G72:G76" si="1">IF(F72="Participación con premio",2,0)+IF(F72="Participación sin premio",1,0)+IF(F72="Seleccione opción del desplegable"," -",0)</f>
        <v>0</v>
      </c>
      <c r="H72" s="180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</row>
    <row r="73" spans="1:71" s="112" customFormat="1" ht="28.5" customHeight="1">
      <c r="A73" s="188" t="s">
        <v>338</v>
      </c>
      <c r="B73" s="160" t="s">
        <v>24</v>
      </c>
      <c r="C73" s="160"/>
      <c r="D73" s="159"/>
      <c r="E73" s="158"/>
      <c r="F73" s="121" t="s">
        <v>1</v>
      </c>
      <c r="G73" s="128">
        <f t="shared" si="1"/>
        <v>0</v>
      </c>
      <c r="H73" s="179">
        <f>IF(SUM(G73:G74)&gt;=2,2,SUM(G73:G74))</f>
        <v>0</v>
      </c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</row>
    <row r="74" spans="1:71" s="112" customFormat="1" ht="28.5" customHeight="1">
      <c r="A74" s="189"/>
      <c r="B74" s="160" t="s">
        <v>24</v>
      </c>
      <c r="C74" s="160"/>
      <c r="D74" s="159"/>
      <c r="E74" s="158"/>
      <c r="F74" s="121" t="s">
        <v>1</v>
      </c>
      <c r="G74" s="128">
        <f t="shared" si="1"/>
        <v>0</v>
      </c>
      <c r="H74" s="180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</row>
    <row r="75" spans="1:71" s="112" customFormat="1" ht="28.5" customHeight="1">
      <c r="A75" s="188" t="s">
        <v>327</v>
      </c>
      <c r="B75" s="160" t="s">
        <v>24</v>
      </c>
      <c r="C75" s="160"/>
      <c r="D75" s="159"/>
      <c r="E75" s="158"/>
      <c r="F75" s="121" t="s">
        <v>1</v>
      </c>
      <c r="G75" s="128">
        <f t="shared" si="1"/>
        <v>0</v>
      </c>
      <c r="H75" s="179">
        <f>IF(SUM(G75:G76)&gt;=2,2,SUM(G75:G76))</f>
        <v>0</v>
      </c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</row>
    <row r="76" spans="1:71" s="112" customFormat="1" ht="28.5" customHeight="1">
      <c r="A76" s="189"/>
      <c r="B76" s="160" t="s">
        <v>24</v>
      </c>
      <c r="C76" s="160"/>
      <c r="D76" s="159"/>
      <c r="E76" s="158"/>
      <c r="F76" s="121" t="s">
        <v>1</v>
      </c>
      <c r="G76" s="128">
        <f t="shared" si="1"/>
        <v>0</v>
      </c>
      <c r="H76" s="180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</row>
    <row r="77" spans="1:71" s="112" customFormat="1" ht="28.5" customHeight="1">
      <c r="A77" s="150" t="s">
        <v>378</v>
      </c>
      <c r="B77" s="151"/>
      <c r="C77" s="151"/>
      <c r="D77" s="151"/>
      <c r="E77" s="151"/>
      <c r="F77" s="151"/>
      <c r="G77" s="152"/>
      <c r="H77" s="136">
        <f>SUM(H70:H76)</f>
        <v>0</v>
      </c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</row>
    <row r="78" spans="1:71" s="112" customFormat="1" ht="28.5" customHeight="1">
      <c r="A78" s="147" t="s">
        <v>375</v>
      </c>
      <c r="B78" s="147"/>
      <c r="C78" s="147"/>
      <c r="D78" s="147"/>
      <c r="E78" s="147"/>
      <c r="F78" s="147"/>
      <c r="G78" s="148"/>
      <c r="H78" s="108" t="s">
        <v>0</v>
      </c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</row>
    <row r="79" spans="1:71" s="112" customFormat="1" ht="37.9" customHeight="1">
      <c r="A79" s="186" t="s">
        <v>388</v>
      </c>
      <c r="B79" s="242"/>
      <c r="C79" s="242"/>
      <c r="D79" s="242"/>
      <c r="E79" s="187"/>
      <c r="F79" s="121" t="s">
        <v>1</v>
      </c>
      <c r="G79" s="149"/>
      <c r="H79" s="131">
        <f>IF(F79="si",5,0)</f>
        <v>0</v>
      </c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</row>
    <row r="80" spans="1:71" s="112" customFormat="1" ht="28.5" customHeight="1">
      <c r="A80" s="150" t="s">
        <v>392</v>
      </c>
      <c r="B80" s="151"/>
      <c r="C80" s="151"/>
      <c r="D80" s="151"/>
      <c r="E80" s="151"/>
      <c r="F80" s="151"/>
      <c r="G80" s="152"/>
      <c r="H80" s="136">
        <f>H79</f>
        <v>0</v>
      </c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</row>
    <row r="81" spans="1:71" ht="48.6" customHeight="1">
      <c r="A81" s="147" t="s">
        <v>349</v>
      </c>
      <c r="B81" s="147"/>
      <c r="C81" s="147"/>
      <c r="D81" s="147"/>
      <c r="E81" s="147"/>
      <c r="F81" s="147"/>
      <c r="G81" s="88" t="s">
        <v>357</v>
      </c>
      <c r="H81" s="106" t="s">
        <v>0</v>
      </c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</row>
    <row r="82" spans="1:71" ht="29.25" customHeight="1">
      <c r="A82" s="196" t="s">
        <v>1</v>
      </c>
      <c r="B82" s="197"/>
      <c r="C82" s="197"/>
      <c r="D82" s="197"/>
      <c r="E82" s="197"/>
      <c r="F82" s="198"/>
      <c r="G82" s="146"/>
      <c r="H82" s="131">
        <f>+IF(A82="De 1 a 5  nuevas altas en la Seguridad Social",1,0)+IF(A82="De 6 a 10 nuevas altas en la Seguridad Social",2,0)+IF(A82="Más de 10 nuevas altas en la Seguridad Social",3,0)</f>
        <v>0</v>
      </c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</row>
    <row r="83" spans="1:71" ht="29.25" customHeight="1">
      <c r="A83" s="150" t="s">
        <v>376</v>
      </c>
      <c r="B83" s="151"/>
      <c r="C83" s="151"/>
      <c r="D83" s="151"/>
      <c r="E83" s="151"/>
      <c r="F83" s="151"/>
      <c r="G83" s="152"/>
      <c r="H83" s="137">
        <f>H82</f>
        <v>0</v>
      </c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</row>
    <row r="84" spans="1:71" ht="29.25" customHeight="1">
      <c r="A84" s="147" t="s">
        <v>384</v>
      </c>
      <c r="B84" s="147"/>
      <c r="C84" s="147"/>
      <c r="D84" s="147"/>
      <c r="E84" s="147"/>
      <c r="F84" s="147"/>
      <c r="G84" s="148"/>
      <c r="H84" s="108" t="s">
        <v>0</v>
      </c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</row>
    <row r="85" spans="1:71" ht="29.25" customHeight="1">
      <c r="A85" s="103" t="s">
        <v>389</v>
      </c>
      <c r="B85" s="121" t="s">
        <v>1</v>
      </c>
      <c r="C85" s="104" t="s">
        <v>382</v>
      </c>
      <c r="D85" s="153"/>
      <c r="E85" s="153"/>
      <c r="F85" s="154"/>
      <c r="G85" s="149"/>
      <c r="H85" s="131">
        <f>IF(B85="si",2,0)</f>
        <v>0</v>
      </c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</row>
    <row r="86" spans="1:71" ht="29.25" customHeight="1">
      <c r="A86" s="150" t="s">
        <v>383</v>
      </c>
      <c r="B86" s="151"/>
      <c r="C86" s="151"/>
      <c r="D86" s="151"/>
      <c r="E86" s="151"/>
      <c r="F86" s="151"/>
      <c r="G86" s="152"/>
      <c r="H86" s="136">
        <f>H85</f>
        <v>0</v>
      </c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</row>
    <row r="87" spans="1:71" ht="30.75" customHeight="1">
      <c r="A87" s="147" t="s">
        <v>407</v>
      </c>
      <c r="B87" s="147"/>
      <c r="C87" s="147"/>
      <c r="D87" s="147"/>
      <c r="E87" s="147"/>
      <c r="F87" s="147"/>
      <c r="G87" s="181"/>
      <c r="H87" s="183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</row>
    <row r="88" spans="1:71" ht="37.15" customHeight="1">
      <c r="A88" s="106" t="s">
        <v>307</v>
      </c>
      <c r="B88" s="106" t="s">
        <v>356</v>
      </c>
      <c r="C88" s="169" t="s">
        <v>308</v>
      </c>
      <c r="D88" s="169"/>
      <c r="E88" s="169"/>
      <c r="F88" s="169"/>
      <c r="G88" s="88" t="s">
        <v>358</v>
      </c>
      <c r="H88" s="106" t="s">
        <v>0</v>
      </c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</row>
    <row r="89" spans="1:71" ht="29.25" customHeight="1">
      <c r="A89" s="123"/>
      <c r="B89" s="126"/>
      <c r="C89" s="239"/>
      <c r="D89" s="240"/>
      <c r="E89" s="240"/>
      <c r="F89" s="241"/>
      <c r="G89" s="234">
        <f>COUNTIF(C89:C93,"*")</f>
        <v>0</v>
      </c>
      <c r="H89" s="179">
        <f>IF(G89=0,0,1)</f>
        <v>0</v>
      </c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</row>
    <row r="90" spans="1:71" ht="29.25" customHeight="1">
      <c r="A90" s="123"/>
      <c r="B90" s="126"/>
      <c r="C90" s="159"/>
      <c r="D90" s="232"/>
      <c r="E90" s="232"/>
      <c r="F90" s="158"/>
      <c r="G90" s="235"/>
      <c r="H90" s="233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</row>
    <row r="91" spans="1:71" ht="29.25" customHeight="1">
      <c r="A91" s="123"/>
      <c r="B91" s="126"/>
      <c r="C91" s="239"/>
      <c r="D91" s="240"/>
      <c r="E91" s="240"/>
      <c r="F91" s="241"/>
      <c r="G91" s="235"/>
      <c r="H91" s="233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</row>
    <row r="92" spans="1:71" ht="29.25" customHeight="1">
      <c r="A92" s="123"/>
      <c r="B92" s="126"/>
      <c r="C92" s="159"/>
      <c r="D92" s="232"/>
      <c r="E92" s="232"/>
      <c r="F92" s="158"/>
      <c r="G92" s="235"/>
      <c r="H92" s="233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</row>
    <row r="93" spans="1:71" ht="29.25" customHeight="1">
      <c r="A93" s="123"/>
      <c r="B93" s="126"/>
      <c r="C93" s="159"/>
      <c r="D93" s="232"/>
      <c r="E93" s="232"/>
      <c r="F93" s="158"/>
      <c r="G93" s="236"/>
      <c r="H93" s="233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</row>
    <row r="94" spans="1:71" ht="29.25" customHeight="1" thickBot="1">
      <c r="A94" s="150" t="s">
        <v>377</v>
      </c>
      <c r="B94" s="151"/>
      <c r="C94" s="151"/>
      <c r="D94" s="151"/>
      <c r="E94" s="151"/>
      <c r="F94" s="151"/>
      <c r="G94" s="152"/>
      <c r="H94" s="138">
        <f>H89</f>
        <v>0</v>
      </c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</row>
    <row r="95" spans="1:71" ht="29.25" customHeight="1" thickBot="1">
      <c r="A95" s="237" t="s">
        <v>359</v>
      </c>
      <c r="B95" s="237"/>
      <c r="C95" s="237"/>
      <c r="D95" s="237"/>
      <c r="E95" s="237"/>
      <c r="F95" s="237"/>
      <c r="G95" s="238"/>
      <c r="H95" s="139">
        <f>H15+H19+H31+H34+H41+H64+H68+H77+H80+H83+H86+H94</f>
        <v>0</v>
      </c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</row>
    <row r="96" spans="1:71">
      <c r="A96" s="86"/>
      <c r="B96" s="86"/>
      <c r="C96" s="86"/>
      <c r="D96" s="86"/>
      <c r="E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</row>
    <row r="97" spans="1:71">
      <c r="A97" s="86"/>
      <c r="B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</row>
    <row r="98" spans="1:71">
      <c r="A98" s="86"/>
      <c r="B98" s="86"/>
      <c r="C98" s="86"/>
      <c r="D98" s="86"/>
      <c r="E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</row>
    <row r="99" spans="1:71">
      <c r="A99" s="86"/>
      <c r="B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</row>
    <row r="100" spans="1:71">
      <c r="A100" s="86"/>
      <c r="B100" s="86"/>
      <c r="C100" s="86"/>
      <c r="D100" s="86"/>
      <c r="E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</row>
    <row r="101" spans="1:71">
      <c r="A101" s="86"/>
      <c r="B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</row>
    <row r="102" spans="1:71">
      <c r="A102" s="86"/>
      <c r="B102" s="86"/>
      <c r="C102" s="86"/>
      <c r="D102" s="86"/>
      <c r="E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</row>
    <row r="103" spans="1:71">
      <c r="A103" s="86"/>
      <c r="B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</row>
    <row r="104" spans="1:71">
      <c r="A104" s="86"/>
      <c r="B104" s="86"/>
      <c r="C104" s="86"/>
      <c r="D104" s="86"/>
      <c r="E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</row>
    <row r="105" spans="1:71">
      <c r="A105" s="86"/>
      <c r="B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</row>
    <row r="106" spans="1:71">
      <c r="A106" s="86"/>
      <c r="B106" s="86"/>
      <c r="C106" s="86"/>
      <c r="D106" s="86"/>
      <c r="E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</row>
    <row r="107" spans="1:71">
      <c r="A107" s="86"/>
      <c r="B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</row>
    <row r="108" spans="1:71">
      <c r="A108" s="86"/>
      <c r="B108" s="86"/>
      <c r="C108" s="86"/>
      <c r="D108" s="86"/>
      <c r="E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</row>
    <row r="109" spans="1:71">
      <c r="A109" s="86"/>
      <c r="B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</row>
    <row r="110" spans="1:71">
      <c r="A110" s="86"/>
      <c r="B110" s="86"/>
      <c r="C110" s="86"/>
      <c r="D110" s="86"/>
      <c r="E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</row>
    <row r="111" spans="1:71">
      <c r="A111" s="86"/>
      <c r="B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</row>
    <row r="112" spans="1:71">
      <c r="A112" s="86"/>
      <c r="B112" s="86"/>
      <c r="C112" s="86"/>
      <c r="D112" s="86"/>
      <c r="E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</row>
    <row r="113" spans="1:71">
      <c r="A113" s="86"/>
      <c r="B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</row>
    <row r="114" spans="1:71">
      <c r="A114" s="86"/>
      <c r="B114" s="86"/>
      <c r="C114" s="86"/>
      <c r="D114" s="86"/>
      <c r="E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</row>
    <row r="115" spans="1:71">
      <c r="A115" s="86"/>
      <c r="B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</row>
    <row r="116" spans="1:71">
      <c r="A116" s="86"/>
      <c r="B116" s="86"/>
      <c r="C116" s="86"/>
      <c r="D116" s="86"/>
      <c r="E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</row>
    <row r="117" spans="1:71">
      <c r="A117" s="86"/>
      <c r="B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</row>
    <row r="118" spans="1:71">
      <c r="A118" s="86"/>
      <c r="B118" s="86"/>
      <c r="C118" s="86"/>
      <c r="D118" s="86"/>
      <c r="E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</row>
    <row r="119" spans="1:71">
      <c r="A119" s="86"/>
      <c r="B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</row>
    <row r="120" spans="1:71">
      <c r="A120" s="86"/>
      <c r="B120" s="86"/>
      <c r="C120" s="86"/>
      <c r="D120" s="86"/>
      <c r="E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</row>
    <row r="121" spans="1:71">
      <c r="A121" s="86"/>
      <c r="B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</row>
    <row r="122" spans="1:71">
      <c r="A122" s="86"/>
      <c r="B122" s="86"/>
      <c r="C122" s="86"/>
      <c r="D122" s="86"/>
      <c r="E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</row>
    <row r="123" spans="1:71">
      <c r="A123" s="86"/>
      <c r="B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</row>
    <row r="124" spans="1:71">
      <c r="A124" s="86"/>
      <c r="B124" s="86"/>
      <c r="C124" s="86"/>
      <c r="D124" s="86"/>
      <c r="E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</row>
    <row r="125" spans="1:71">
      <c r="A125" s="86"/>
      <c r="B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</row>
    <row r="126" spans="1:71">
      <c r="A126" s="86"/>
      <c r="B126" s="86"/>
      <c r="C126" s="86"/>
      <c r="D126" s="86"/>
      <c r="E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</row>
    <row r="127" spans="1:71">
      <c r="A127" s="86"/>
      <c r="B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</row>
    <row r="128" spans="1:71">
      <c r="A128" s="86"/>
      <c r="B128" s="86"/>
      <c r="C128" s="86"/>
      <c r="D128" s="86"/>
      <c r="E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</row>
    <row r="129" spans="1:71">
      <c r="A129" s="86"/>
      <c r="B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</row>
    <row r="130" spans="1:71">
      <c r="A130" s="86"/>
      <c r="B130" s="86"/>
      <c r="C130" s="86"/>
      <c r="D130" s="86"/>
      <c r="E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</row>
    <row r="131" spans="1:71">
      <c r="A131" s="86"/>
      <c r="B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</row>
    <row r="132" spans="1:71">
      <c r="A132" s="86"/>
      <c r="B132" s="86"/>
      <c r="C132" s="86"/>
      <c r="D132" s="86"/>
      <c r="E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</row>
    <row r="133" spans="1:71">
      <c r="A133" s="86"/>
      <c r="B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</row>
    <row r="134" spans="1:71">
      <c r="A134" s="86"/>
      <c r="B134" s="86"/>
      <c r="C134" s="86"/>
      <c r="D134" s="86"/>
      <c r="E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</row>
    <row r="135" spans="1:71">
      <c r="A135" s="86"/>
      <c r="B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</row>
    <row r="136" spans="1:71">
      <c r="A136" s="86"/>
      <c r="B136" s="86"/>
      <c r="C136" s="86"/>
      <c r="D136" s="86"/>
      <c r="E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</row>
    <row r="137" spans="1:71">
      <c r="A137" s="86"/>
      <c r="B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</row>
    <row r="138" spans="1:71">
      <c r="A138" s="86"/>
      <c r="B138" s="86"/>
      <c r="C138" s="86"/>
      <c r="D138" s="86"/>
      <c r="E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</row>
    <row r="139" spans="1:71">
      <c r="A139" s="86"/>
      <c r="B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</row>
    <row r="140" spans="1:71">
      <c r="A140" s="86"/>
      <c r="B140" s="86"/>
      <c r="C140" s="86"/>
      <c r="D140" s="86"/>
      <c r="E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</row>
    <row r="141" spans="1:71">
      <c r="A141" s="86"/>
      <c r="B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</row>
    <row r="142" spans="1:71">
      <c r="A142" s="86"/>
      <c r="B142" s="86"/>
      <c r="C142" s="86"/>
      <c r="D142" s="86"/>
      <c r="E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</row>
    <row r="143" spans="1:71">
      <c r="A143" s="86"/>
      <c r="B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</row>
    <row r="144" spans="1:71">
      <c r="A144" s="86"/>
      <c r="B144" s="86"/>
      <c r="C144" s="86"/>
      <c r="D144" s="86"/>
      <c r="E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</row>
    <row r="145" spans="1:71">
      <c r="A145" s="86"/>
      <c r="B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</row>
    <row r="146" spans="1:71">
      <c r="A146" s="86"/>
      <c r="B146" s="86"/>
      <c r="C146" s="86"/>
      <c r="D146" s="86"/>
      <c r="E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</row>
    <row r="147" spans="1:71">
      <c r="A147" s="86"/>
      <c r="B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</row>
    <row r="148" spans="1:71">
      <c r="A148" s="86"/>
      <c r="B148" s="86"/>
      <c r="C148" s="86"/>
      <c r="D148" s="86"/>
      <c r="E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</row>
    <row r="149" spans="1:71">
      <c r="A149" s="86"/>
      <c r="B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</row>
    <row r="150" spans="1:71">
      <c r="A150" s="86"/>
      <c r="B150" s="86"/>
      <c r="C150" s="86"/>
      <c r="D150" s="86"/>
      <c r="E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</row>
    <row r="151" spans="1:71">
      <c r="A151" s="86"/>
      <c r="B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</row>
    <row r="152" spans="1:71">
      <c r="A152" s="86"/>
      <c r="B152" s="86"/>
      <c r="C152" s="86"/>
      <c r="D152" s="86"/>
      <c r="E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</row>
    <row r="153" spans="1:71">
      <c r="A153" s="86"/>
      <c r="B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</row>
    <row r="154" spans="1:71">
      <c r="A154" s="86"/>
      <c r="B154" s="86"/>
      <c r="C154" s="86"/>
      <c r="D154" s="86"/>
      <c r="E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</row>
    <row r="155" spans="1:71">
      <c r="A155" s="86"/>
      <c r="B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</row>
    <row r="156" spans="1:71">
      <c r="A156" s="86"/>
      <c r="B156" s="86"/>
      <c r="C156" s="86"/>
      <c r="D156" s="86"/>
      <c r="E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</row>
    <row r="157" spans="1:71">
      <c r="A157" s="86"/>
      <c r="B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</row>
    <row r="158" spans="1:71">
      <c r="A158" s="86"/>
      <c r="B158" s="86"/>
      <c r="C158" s="86"/>
      <c r="D158" s="86"/>
      <c r="E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</row>
    <row r="159" spans="1:71">
      <c r="A159" s="86"/>
      <c r="B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</row>
    <row r="160" spans="1:71">
      <c r="A160" s="86"/>
      <c r="B160" s="86"/>
      <c r="C160" s="86"/>
      <c r="D160" s="86"/>
      <c r="E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</row>
    <row r="161" spans="1:71">
      <c r="A161" s="86"/>
      <c r="B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</row>
    <row r="162" spans="1:71">
      <c r="A162" s="86"/>
      <c r="B162" s="86"/>
      <c r="C162" s="86"/>
      <c r="D162" s="86"/>
      <c r="E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</row>
    <row r="163" spans="1:71">
      <c r="A163" s="86"/>
      <c r="B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</row>
    <row r="164" spans="1:71">
      <c r="A164" s="86"/>
      <c r="B164" s="86"/>
      <c r="C164" s="86"/>
      <c r="D164" s="86"/>
      <c r="E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</row>
    <row r="165" spans="1:71">
      <c r="A165" s="86"/>
      <c r="B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</row>
    <row r="166" spans="1:71">
      <c r="A166" s="86"/>
      <c r="B166" s="86"/>
      <c r="C166" s="86"/>
      <c r="D166" s="86"/>
      <c r="E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</row>
    <row r="167" spans="1:71">
      <c r="A167" s="86"/>
      <c r="B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</row>
    <row r="168" spans="1:71">
      <c r="A168" s="86"/>
      <c r="B168" s="86"/>
      <c r="C168" s="86"/>
      <c r="D168" s="86"/>
      <c r="E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</row>
    <row r="169" spans="1:71">
      <c r="A169" s="86"/>
      <c r="B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</row>
    <row r="170" spans="1:71">
      <c r="A170" s="86"/>
      <c r="B170" s="86"/>
      <c r="C170" s="86"/>
      <c r="D170" s="86"/>
      <c r="E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</row>
    <row r="171" spans="1:71">
      <c r="A171" s="86"/>
      <c r="B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</row>
    <row r="172" spans="1:71">
      <c r="A172" s="86"/>
      <c r="B172" s="86"/>
      <c r="C172" s="86"/>
      <c r="D172" s="86"/>
      <c r="E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</row>
    <row r="173" spans="1:71">
      <c r="A173" s="86"/>
      <c r="B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</row>
    <row r="174" spans="1:71">
      <c r="A174" s="86"/>
      <c r="B174" s="86"/>
      <c r="C174" s="86"/>
      <c r="D174" s="86"/>
      <c r="E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</row>
    <row r="175" spans="1:71">
      <c r="A175" s="86"/>
      <c r="B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</row>
    <row r="176" spans="1:71">
      <c r="A176" s="86"/>
      <c r="B176" s="86"/>
      <c r="C176" s="86"/>
      <c r="D176" s="86"/>
      <c r="E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</row>
    <row r="177" spans="1:71">
      <c r="A177" s="86"/>
      <c r="B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</row>
    <row r="178" spans="1:71">
      <c r="A178" s="86"/>
      <c r="B178" s="86"/>
      <c r="C178" s="86"/>
      <c r="D178" s="86"/>
      <c r="E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</row>
    <row r="179" spans="1:71">
      <c r="A179" s="86"/>
      <c r="B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</row>
    <row r="180" spans="1:71">
      <c r="A180" s="86"/>
      <c r="B180" s="86"/>
      <c r="C180" s="86"/>
      <c r="D180" s="86"/>
      <c r="E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</row>
    <row r="181" spans="1:71">
      <c r="A181" s="86"/>
      <c r="B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</row>
    <row r="182" spans="1:71">
      <c r="A182" s="86"/>
      <c r="B182" s="86"/>
      <c r="C182" s="86"/>
      <c r="D182" s="86"/>
      <c r="E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</row>
    <row r="183" spans="1:71">
      <c r="A183" s="86"/>
      <c r="B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</row>
    <row r="184" spans="1:71">
      <c r="A184" s="86"/>
      <c r="B184" s="86"/>
      <c r="C184" s="86"/>
      <c r="D184" s="86"/>
      <c r="E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</row>
    <row r="185" spans="1:71">
      <c r="A185" s="86"/>
      <c r="B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</row>
    <row r="186" spans="1:71">
      <c r="A186" s="86"/>
      <c r="B186" s="86"/>
      <c r="C186" s="86"/>
      <c r="D186" s="86"/>
      <c r="E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</row>
    <row r="187" spans="1:71">
      <c r="A187" s="86"/>
      <c r="B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</row>
    <row r="188" spans="1:71">
      <c r="A188" s="86"/>
      <c r="B188" s="86"/>
      <c r="C188" s="86"/>
      <c r="D188" s="86"/>
      <c r="E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</row>
    <row r="189" spans="1:71">
      <c r="A189" s="86"/>
      <c r="B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</row>
    <row r="190" spans="1:71">
      <c r="A190" s="86"/>
      <c r="B190" s="86"/>
      <c r="C190" s="86"/>
      <c r="D190" s="86"/>
      <c r="E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</row>
    <row r="191" spans="1:71">
      <c r="A191" s="86"/>
      <c r="B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</row>
    <row r="192" spans="1:71">
      <c r="A192" s="86"/>
      <c r="B192" s="86"/>
      <c r="C192" s="86"/>
      <c r="D192" s="86"/>
      <c r="E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</row>
    <row r="193" spans="1:71">
      <c r="A193" s="86"/>
      <c r="B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</row>
    <row r="194" spans="1:71">
      <c r="A194" s="86"/>
      <c r="B194" s="86"/>
      <c r="C194" s="86"/>
      <c r="D194" s="86"/>
      <c r="E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</row>
    <row r="195" spans="1:71">
      <c r="A195" s="86"/>
      <c r="B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</row>
    <row r="196" spans="1:71">
      <c r="A196" s="86"/>
      <c r="B196" s="86"/>
      <c r="C196" s="86"/>
      <c r="D196" s="86"/>
      <c r="E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</row>
    <row r="197" spans="1:71">
      <c r="A197" s="86"/>
      <c r="B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</row>
    <row r="198" spans="1:71">
      <c r="A198" s="86"/>
      <c r="B198" s="86"/>
      <c r="C198" s="86"/>
      <c r="D198" s="86"/>
      <c r="E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</row>
    <row r="199" spans="1:71">
      <c r="A199" s="86"/>
      <c r="B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</row>
    <row r="200" spans="1:71">
      <c r="A200" s="86"/>
      <c r="B200" s="86"/>
      <c r="C200" s="86"/>
      <c r="D200" s="86"/>
      <c r="E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</row>
    <row r="201" spans="1:71">
      <c r="A201" s="86"/>
      <c r="B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</row>
    <row r="202" spans="1:71">
      <c r="A202" s="86"/>
      <c r="B202" s="86"/>
      <c r="C202" s="86"/>
      <c r="D202" s="86"/>
      <c r="E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</row>
    <row r="203" spans="1:71">
      <c r="A203" s="86"/>
      <c r="B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</row>
    <row r="204" spans="1:71">
      <c r="A204" s="86"/>
      <c r="B204" s="86"/>
      <c r="C204" s="86"/>
      <c r="D204" s="86"/>
      <c r="E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</row>
    <row r="205" spans="1:71">
      <c r="A205" s="86"/>
      <c r="B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</row>
    <row r="206" spans="1:71">
      <c r="A206" s="86"/>
      <c r="B206" s="86"/>
      <c r="C206" s="86"/>
      <c r="D206" s="86"/>
      <c r="E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</row>
    <row r="207" spans="1:71">
      <c r="A207" s="86"/>
      <c r="B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</row>
    <row r="208" spans="1:71">
      <c r="A208" s="86"/>
      <c r="B208" s="86"/>
      <c r="C208" s="86"/>
      <c r="D208" s="86"/>
      <c r="E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</row>
    <row r="209" spans="1:71">
      <c r="A209" s="86"/>
      <c r="B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</row>
    <row r="210" spans="1:71">
      <c r="A210" s="86"/>
      <c r="B210" s="86"/>
      <c r="C210" s="86"/>
      <c r="D210" s="86"/>
      <c r="E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</row>
    <row r="211" spans="1:71">
      <c r="A211" s="86"/>
      <c r="B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</row>
    <row r="212" spans="1:71">
      <c r="A212" s="86"/>
      <c r="B212" s="86"/>
      <c r="C212" s="86"/>
      <c r="D212" s="86"/>
      <c r="E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</row>
    <row r="213" spans="1:71">
      <c r="A213" s="86"/>
      <c r="B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</row>
    <row r="214" spans="1:71">
      <c r="A214" s="86"/>
      <c r="B214" s="86"/>
      <c r="C214" s="86"/>
      <c r="D214" s="86"/>
      <c r="E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</row>
    <row r="215" spans="1:71">
      <c r="A215" s="86"/>
      <c r="B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</row>
    <row r="216" spans="1:71">
      <c r="A216" s="86"/>
      <c r="B216" s="86"/>
      <c r="C216" s="86"/>
      <c r="D216" s="86"/>
      <c r="E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</row>
    <row r="217" spans="1:71">
      <c r="A217" s="86"/>
      <c r="B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</row>
    <row r="218" spans="1:71">
      <c r="A218" s="86"/>
      <c r="B218" s="86"/>
      <c r="C218" s="86"/>
      <c r="D218" s="86"/>
      <c r="E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</row>
    <row r="219" spans="1:71">
      <c r="A219" s="86"/>
      <c r="B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</row>
    <row r="220" spans="1:71">
      <c r="A220" s="86"/>
      <c r="B220" s="86"/>
      <c r="C220" s="86"/>
      <c r="D220" s="86"/>
      <c r="E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</row>
    <row r="221" spans="1:71">
      <c r="A221" s="86"/>
      <c r="B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</row>
    <row r="222" spans="1:71">
      <c r="A222" s="86"/>
      <c r="B222" s="86"/>
      <c r="C222" s="86"/>
      <c r="D222" s="86"/>
      <c r="E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</row>
    <row r="223" spans="1:71">
      <c r="A223" s="86"/>
      <c r="B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</row>
    <row r="224" spans="1:71">
      <c r="A224" s="86"/>
      <c r="B224" s="86"/>
      <c r="C224" s="86"/>
      <c r="D224" s="86"/>
      <c r="E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</row>
    <row r="225" spans="1:71">
      <c r="A225" s="86"/>
      <c r="B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</row>
    <row r="226" spans="1:71">
      <c r="A226" s="86"/>
      <c r="B226" s="86"/>
      <c r="C226" s="86"/>
      <c r="D226" s="86"/>
      <c r="E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</row>
    <row r="227" spans="1:71">
      <c r="A227" s="86"/>
      <c r="B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</row>
    <row r="228" spans="1:71">
      <c r="A228" s="86"/>
      <c r="B228" s="86"/>
      <c r="C228" s="86"/>
      <c r="D228" s="86"/>
      <c r="E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</row>
    <row r="229" spans="1:71">
      <c r="A229" s="86"/>
      <c r="B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</row>
    <row r="230" spans="1:71">
      <c r="A230" s="86"/>
      <c r="B230" s="86"/>
      <c r="C230" s="86"/>
      <c r="D230" s="86"/>
      <c r="E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</row>
    <row r="231" spans="1:71">
      <c r="A231" s="86"/>
      <c r="B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</row>
    <row r="232" spans="1:71">
      <c r="A232" s="86"/>
      <c r="B232" s="86"/>
      <c r="C232" s="86"/>
      <c r="D232" s="86"/>
      <c r="E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</row>
    <row r="233" spans="1:71">
      <c r="A233" s="86"/>
      <c r="B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</row>
    <row r="234" spans="1:71">
      <c r="A234" s="86"/>
      <c r="B234" s="86"/>
      <c r="C234" s="86"/>
      <c r="D234" s="86"/>
      <c r="E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</row>
    <row r="235" spans="1:71">
      <c r="A235" s="86"/>
      <c r="B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</row>
    <row r="236" spans="1:71">
      <c r="A236" s="86"/>
      <c r="B236" s="86"/>
      <c r="C236" s="86"/>
      <c r="D236" s="86"/>
      <c r="E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</row>
    <row r="237" spans="1:71">
      <c r="A237" s="86"/>
      <c r="B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</row>
    <row r="238" spans="1:71">
      <c r="A238" s="86"/>
      <c r="B238" s="86"/>
      <c r="C238" s="86"/>
      <c r="D238" s="86"/>
      <c r="E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</row>
    <row r="239" spans="1:71">
      <c r="A239" s="86"/>
      <c r="B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</row>
    <row r="240" spans="1:71">
      <c r="A240" s="86"/>
      <c r="B240" s="86"/>
      <c r="C240" s="86"/>
      <c r="D240" s="86"/>
      <c r="E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</row>
    <row r="241" spans="1:71">
      <c r="A241" s="86"/>
      <c r="B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</row>
    <row r="242" spans="1:71">
      <c r="A242" s="86"/>
      <c r="B242" s="86"/>
      <c r="C242" s="86"/>
      <c r="D242" s="86"/>
      <c r="E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</row>
    <row r="243" spans="1:71">
      <c r="A243" s="86"/>
      <c r="B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</row>
    <row r="244" spans="1:71">
      <c r="A244" s="86"/>
      <c r="B244" s="86"/>
      <c r="C244" s="86"/>
      <c r="D244" s="86"/>
      <c r="E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</row>
    <row r="245" spans="1:71">
      <c r="A245" s="86"/>
      <c r="B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</row>
    <row r="246" spans="1:71">
      <c r="A246" s="86"/>
      <c r="B246" s="86"/>
      <c r="C246" s="86"/>
      <c r="D246" s="86"/>
      <c r="E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</row>
    <row r="247" spans="1:71">
      <c r="A247" s="86"/>
      <c r="B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</row>
    <row r="248" spans="1:71">
      <c r="A248" s="86"/>
      <c r="B248" s="86"/>
      <c r="C248" s="86"/>
      <c r="D248" s="86"/>
      <c r="E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</row>
    <row r="249" spans="1:71">
      <c r="A249" s="86"/>
      <c r="B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</row>
    <row r="250" spans="1:71">
      <c r="A250" s="86"/>
      <c r="B250" s="86"/>
      <c r="C250" s="86"/>
      <c r="D250" s="86"/>
      <c r="E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</row>
    <row r="251" spans="1:71">
      <c r="A251" s="86"/>
      <c r="B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</row>
    <row r="252" spans="1:71">
      <c r="A252" s="86"/>
      <c r="B252" s="86"/>
      <c r="C252" s="86"/>
      <c r="D252" s="86"/>
      <c r="E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</row>
    <row r="253" spans="1:71">
      <c r="A253" s="86"/>
      <c r="B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</row>
    <row r="254" spans="1:71">
      <c r="A254" s="86"/>
      <c r="B254" s="86"/>
      <c r="C254" s="86"/>
      <c r="D254" s="86"/>
      <c r="E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</row>
    <row r="255" spans="1:71">
      <c r="A255" s="86"/>
      <c r="B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</row>
    <row r="256" spans="1:71">
      <c r="A256" s="86"/>
      <c r="B256" s="86"/>
      <c r="C256" s="86"/>
      <c r="D256" s="86"/>
      <c r="E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</row>
    <row r="257" spans="1:71">
      <c r="A257" s="86"/>
      <c r="B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</row>
    <row r="258" spans="1:71">
      <c r="A258" s="86"/>
      <c r="B258" s="86"/>
      <c r="C258" s="86"/>
      <c r="D258" s="86"/>
      <c r="E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</row>
    <row r="259" spans="1:71">
      <c r="A259" s="86"/>
      <c r="B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</row>
    <row r="260" spans="1:71">
      <c r="A260" s="86"/>
      <c r="B260" s="86"/>
      <c r="C260" s="86"/>
      <c r="D260" s="86"/>
      <c r="E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</row>
    <row r="261" spans="1:71">
      <c r="A261" s="86"/>
      <c r="B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</row>
    <row r="262" spans="1:71">
      <c r="A262" s="86"/>
      <c r="B262" s="86"/>
      <c r="C262" s="86"/>
      <c r="D262" s="86"/>
      <c r="E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</row>
    <row r="263" spans="1:71">
      <c r="A263" s="86"/>
      <c r="B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</row>
    <row r="264" spans="1:71">
      <c r="A264" s="86"/>
      <c r="B264" s="86"/>
      <c r="C264" s="86"/>
      <c r="D264" s="86"/>
      <c r="E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</row>
    <row r="265" spans="1:71">
      <c r="A265" s="86"/>
      <c r="B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</row>
    <row r="266" spans="1:71">
      <c r="A266" s="86"/>
      <c r="B266" s="86"/>
      <c r="C266" s="86"/>
      <c r="D266" s="86"/>
      <c r="E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</row>
    <row r="267" spans="1:71">
      <c r="A267" s="86"/>
      <c r="B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</row>
    <row r="268" spans="1:71">
      <c r="A268" s="86"/>
      <c r="B268" s="86"/>
      <c r="C268" s="86"/>
      <c r="D268" s="86"/>
      <c r="E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</row>
    <row r="269" spans="1:71">
      <c r="A269" s="86"/>
      <c r="B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</row>
    <row r="270" spans="1:71">
      <c r="A270" s="86"/>
      <c r="B270" s="86"/>
      <c r="C270" s="86"/>
      <c r="D270" s="86"/>
      <c r="E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</row>
    <row r="271" spans="1:71">
      <c r="A271" s="86"/>
      <c r="B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</row>
    <row r="272" spans="1:71">
      <c r="A272" s="86"/>
      <c r="B272" s="86"/>
      <c r="C272" s="86"/>
      <c r="D272" s="86"/>
      <c r="E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</row>
    <row r="273" spans="1:71">
      <c r="A273" s="86"/>
      <c r="B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</row>
    <row r="274" spans="1:71">
      <c r="A274" s="86"/>
      <c r="B274" s="86"/>
      <c r="C274" s="86"/>
      <c r="D274" s="86"/>
      <c r="E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</row>
    <row r="275" spans="1:71">
      <c r="A275" s="86"/>
      <c r="B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</row>
    <row r="276" spans="1:71">
      <c r="A276" s="86"/>
      <c r="B276" s="86"/>
      <c r="C276" s="86"/>
      <c r="D276" s="86"/>
      <c r="E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</row>
    <row r="277" spans="1:71">
      <c r="A277" s="86"/>
      <c r="B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</row>
    <row r="278" spans="1:71">
      <c r="A278" s="86"/>
      <c r="B278" s="86"/>
      <c r="C278" s="86"/>
      <c r="D278" s="86"/>
      <c r="E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</row>
    <row r="279" spans="1:71">
      <c r="A279" s="86"/>
      <c r="B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</row>
    <row r="280" spans="1:71">
      <c r="A280" s="86"/>
      <c r="B280" s="86"/>
      <c r="C280" s="86"/>
      <c r="D280" s="86"/>
      <c r="E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</row>
    <row r="281" spans="1:71">
      <c r="A281" s="86"/>
      <c r="B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</row>
    <row r="282" spans="1:71">
      <c r="A282" s="86"/>
      <c r="B282" s="86"/>
      <c r="C282" s="86"/>
      <c r="D282" s="86"/>
      <c r="E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</row>
    <row r="283" spans="1:71">
      <c r="A283" s="86"/>
      <c r="B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</row>
    <row r="284" spans="1:71">
      <c r="A284" s="86"/>
      <c r="B284" s="86"/>
      <c r="C284" s="86"/>
      <c r="D284" s="86"/>
      <c r="E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</row>
    <row r="285" spans="1:71">
      <c r="A285" s="86"/>
      <c r="B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</row>
    <row r="286" spans="1:71">
      <c r="A286" s="86"/>
      <c r="B286" s="86"/>
      <c r="C286" s="86"/>
      <c r="D286" s="86"/>
      <c r="E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</row>
    <row r="287" spans="1:71">
      <c r="A287" s="86"/>
      <c r="B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</row>
    <row r="288" spans="1:71">
      <c r="A288" s="86"/>
      <c r="B288" s="86"/>
      <c r="C288" s="86"/>
      <c r="D288" s="86"/>
      <c r="E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</row>
    <row r="289" spans="1:71">
      <c r="A289" s="86"/>
      <c r="B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</row>
    <row r="290" spans="1:71">
      <c r="A290" s="86"/>
      <c r="B290" s="86"/>
      <c r="C290" s="86"/>
      <c r="D290" s="86"/>
      <c r="E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</row>
    <row r="291" spans="1:71">
      <c r="A291" s="86"/>
      <c r="B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</row>
    <row r="292" spans="1:71">
      <c r="A292" s="86"/>
      <c r="B292" s="86"/>
      <c r="C292" s="86"/>
      <c r="D292" s="86"/>
      <c r="E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</row>
    <row r="293" spans="1:71">
      <c r="A293" s="86"/>
      <c r="B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</row>
    <row r="294" spans="1:71">
      <c r="A294" s="86"/>
      <c r="B294" s="86"/>
      <c r="C294" s="86"/>
      <c r="D294" s="86"/>
      <c r="E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</row>
    <row r="295" spans="1:71">
      <c r="A295" s="86"/>
      <c r="B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</row>
    <row r="296" spans="1:71">
      <c r="A296" s="86"/>
      <c r="B296" s="86"/>
      <c r="C296" s="86"/>
      <c r="D296" s="86"/>
      <c r="E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</row>
    <row r="297" spans="1:71">
      <c r="A297" s="86"/>
      <c r="B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</row>
    <row r="298" spans="1:71">
      <c r="A298" s="86"/>
      <c r="B298" s="86"/>
      <c r="C298" s="86"/>
      <c r="D298" s="86"/>
      <c r="E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</row>
    <row r="299" spans="1:71">
      <c r="A299" s="86"/>
      <c r="B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</row>
    <row r="300" spans="1:71">
      <c r="A300" s="86"/>
      <c r="B300" s="86"/>
      <c r="C300" s="86"/>
      <c r="D300" s="86"/>
      <c r="E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</row>
    <row r="301" spans="1:71">
      <c r="A301" s="86"/>
      <c r="B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</row>
    <row r="302" spans="1:71">
      <c r="A302" s="86"/>
      <c r="B302" s="86"/>
      <c r="C302" s="86"/>
      <c r="D302" s="86"/>
      <c r="E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</row>
    <row r="303" spans="1:71">
      <c r="A303" s="86"/>
      <c r="B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</row>
    <row r="304" spans="1:71">
      <c r="A304" s="86"/>
      <c r="B304" s="86"/>
      <c r="C304" s="86"/>
      <c r="D304" s="86"/>
      <c r="E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</row>
    <row r="305" spans="1:71">
      <c r="A305" s="86"/>
      <c r="B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</row>
    <row r="306" spans="1:71">
      <c r="A306" s="86"/>
      <c r="B306" s="86"/>
      <c r="C306" s="86"/>
      <c r="D306" s="86"/>
      <c r="E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</row>
    <row r="307" spans="1:71">
      <c r="A307" s="86"/>
      <c r="B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</row>
    <row r="308" spans="1:71">
      <c r="A308" s="86"/>
      <c r="B308" s="86"/>
      <c r="C308" s="86"/>
      <c r="D308" s="86"/>
      <c r="E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</row>
    <row r="309" spans="1:71">
      <c r="A309" s="86"/>
      <c r="B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</row>
    <row r="310" spans="1:71">
      <c r="A310" s="86"/>
      <c r="B310" s="86"/>
      <c r="C310" s="86"/>
      <c r="D310" s="86"/>
      <c r="E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</row>
    <row r="311" spans="1:71">
      <c r="A311" s="86"/>
      <c r="B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</row>
    <row r="312" spans="1:71">
      <c r="A312" s="86"/>
      <c r="B312" s="86"/>
      <c r="C312" s="86"/>
      <c r="D312" s="86"/>
      <c r="E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</row>
    <row r="313" spans="1:71">
      <c r="A313" s="86"/>
      <c r="B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</row>
    <row r="314" spans="1:71">
      <c r="A314" s="86"/>
      <c r="B314" s="86"/>
      <c r="C314" s="86"/>
      <c r="D314" s="86"/>
      <c r="E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</row>
    <row r="315" spans="1:71">
      <c r="A315" s="86"/>
      <c r="B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</row>
    <row r="316" spans="1:71">
      <c r="A316" s="86"/>
      <c r="B316" s="86"/>
      <c r="C316" s="86"/>
      <c r="D316" s="86"/>
      <c r="E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</row>
    <row r="317" spans="1:71">
      <c r="A317" s="86"/>
      <c r="B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</row>
    <row r="318" spans="1:71">
      <c r="A318" s="86"/>
      <c r="B318" s="86"/>
      <c r="C318" s="86"/>
      <c r="D318" s="86"/>
      <c r="E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</row>
    <row r="319" spans="1:71">
      <c r="A319" s="86"/>
      <c r="B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</row>
    <row r="320" spans="1:71">
      <c r="A320" s="86"/>
      <c r="B320" s="86"/>
      <c r="C320" s="86"/>
      <c r="D320" s="86"/>
      <c r="E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</row>
    <row r="321" spans="1:71">
      <c r="A321" s="86"/>
      <c r="B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</row>
    <row r="322" spans="1:71">
      <c r="A322" s="86"/>
      <c r="B322" s="86"/>
      <c r="C322" s="86"/>
      <c r="D322" s="86"/>
      <c r="E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</row>
    <row r="323" spans="1:71">
      <c r="A323" s="86"/>
      <c r="B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</row>
    <row r="324" spans="1:71">
      <c r="A324" s="86"/>
      <c r="B324" s="86"/>
      <c r="C324" s="86"/>
      <c r="D324" s="86"/>
      <c r="E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</row>
    <row r="325" spans="1:71">
      <c r="A325" s="86"/>
      <c r="B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</row>
    <row r="326" spans="1:71">
      <c r="A326" s="86"/>
      <c r="B326" s="86"/>
      <c r="C326" s="86"/>
      <c r="D326" s="86"/>
      <c r="E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</row>
    <row r="327" spans="1:71">
      <c r="A327" s="86"/>
      <c r="B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</row>
    <row r="328" spans="1:71">
      <c r="A328" s="86"/>
      <c r="B328" s="86"/>
      <c r="C328" s="86"/>
      <c r="D328" s="86"/>
      <c r="E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</row>
    <row r="329" spans="1:71">
      <c r="A329" s="86"/>
      <c r="B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</row>
    <row r="330" spans="1:71">
      <c r="A330" s="86"/>
      <c r="B330" s="86"/>
      <c r="C330" s="86"/>
      <c r="D330" s="86"/>
      <c r="E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</row>
    <row r="331" spans="1:71">
      <c r="A331" s="86"/>
      <c r="B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</row>
    <row r="332" spans="1:71">
      <c r="A332" s="86"/>
      <c r="B332" s="86"/>
      <c r="C332" s="86"/>
      <c r="D332" s="86"/>
      <c r="E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</row>
    <row r="333" spans="1:71">
      <c r="A333" s="86"/>
      <c r="B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</row>
    <row r="334" spans="1:71">
      <c r="A334" s="86"/>
      <c r="B334" s="86"/>
      <c r="C334" s="86"/>
      <c r="D334" s="86"/>
      <c r="E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</row>
    <row r="335" spans="1:71">
      <c r="A335" s="86"/>
      <c r="B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</row>
    <row r="336" spans="1:71">
      <c r="A336" s="86"/>
      <c r="B336" s="86"/>
      <c r="C336" s="86"/>
      <c r="D336" s="86"/>
      <c r="E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</row>
    <row r="337" spans="1:71">
      <c r="A337" s="86"/>
      <c r="B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</row>
    <row r="338" spans="1:71">
      <c r="A338" s="86"/>
      <c r="B338" s="86"/>
      <c r="C338" s="86"/>
      <c r="D338" s="86"/>
      <c r="E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</row>
    <row r="339" spans="1:71">
      <c r="A339" s="86"/>
      <c r="B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</row>
    <row r="340" spans="1:71">
      <c r="A340" s="86"/>
      <c r="B340" s="86"/>
      <c r="C340" s="86"/>
      <c r="D340" s="86"/>
      <c r="E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</row>
    <row r="341" spans="1:71">
      <c r="A341" s="86"/>
      <c r="B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</row>
    <row r="342" spans="1:71">
      <c r="A342" s="86"/>
      <c r="B342" s="86"/>
      <c r="C342" s="86"/>
      <c r="D342" s="86"/>
      <c r="E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</row>
    <row r="343" spans="1:71">
      <c r="A343" s="86"/>
      <c r="B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</row>
    <row r="344" spans="1:71">
      <c r="A344" s="86"/>
      <c r="B344" s="86"/>
      <c r="C344" s="86"/>
      <c r="D344" s="86"/>
      <c r="E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</row>
    <row r="345" spans="1:71">
      <c r="A345" s="86"/>
      <c r="B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</row>
    <row r="346" spans="1:71">
      <c r="A346" s="86"/>
      <c r="B346" s="86"/>
      <c r="C346" s="86"/>
      <c r="D346" s="86"/>
      <c r="E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</row>
    <row r="347" spans="1:71">
      <c r="A347" s="86"/>
      <c r="B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</row>
    <row r="348" spans="1:71">
      <c r="A348" s="86"/>
      <c r="B348" s="86"/>
      <c r="C348" s="86"/>
      <c r="D348" s="86"/>
      <c r="E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</row>
    <row r="349" spans="1:71">
      <c r="A349" s="86"/>
      <c r="B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</row>
    <row r="350" spans="1:71">
      <c r="A350" s="86"/>
      <c r="B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</row>
    <row r="351" spans="1:71">
      <c r="A351" s="86"/>
      <c r="B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</row>
    <row r="352" spans="1:71">
      <c r="A352" s="86"/>
      <c r="B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</row>
    <row r="353" spans="1:71">
      <c r="A353" s="86"/>
      <c r="B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</row>
    <row r="354" spans="1:71">
      <c r="A354" s="86"/>
      <c r="B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</row>
    <row r="355" spans="1:71">
      <c r="A355" s="86"/>
      <c r="B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</row>
    <row r="356" spans="1:71">
      <c r="A356" s="86"/>
      <c r="B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</row>
    <row r="357" spans="1:71">
      <c r="A357" s="86"/>
      <c r="B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</row>
    <row r="358" spans="1:71">
      <c r="A358" s="86"/>
      <c r="B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</row>
    <row r="359" spans="1:71">
      <c r="A359" s="86"/>
      <c r="B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</row>
    <row r="360" spans="1:71">
      <c r="A360" s="86"/>
      <c r="B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</row>
    <row r="361" spans="1:71">
      <c r="A361" s="86"/>
      <c r="B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</row>
    <row r="362" spans="1:71">
      <c r="A362" s="86"/>
      <c r="B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</row>
    <row r="363" spans="1:71">
      <c r="A363" s="86"/>
      <c r="B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</row>
    <row r="364" spans="1:71">
      <c r="A364" s="86"/>
      <c r="B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</row>
    <row r="365" spans="1:71">
      <c r="A365" s="86"/>
      <c r="B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</row>
    <row r="366" spans="1:71">
      <c r="A366" s="86"/>
      <c r="B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</row>
    <row r="367" spans="1:71">
      <c r="A367" s="86"/>
      <c r="B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</row>
    <row r="368" spans="1:71">
      <c r="A368" s="86"/>
      <c r="B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</row>
    <row r="369" spans="1:71">
      <c r="A369" s="86"/>
      <c r="B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</row>
    <row r="370" spans="1:71">
      <c r="A370" s="86"/>
      <c r="B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</row>
    <row r="371" spans="1:71">
      <c r="A371" s="86"/>
      <c r="B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</row>
    <row r="372" spans="1:71">
      <c r="A372" s="86"/>
      <c r="B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</row>
    <row r="373" spans="1:71">
      <c r="A373" s="86"/>
      <c r="B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</row>
    <row r="374" spans="1:71">
      <c r="A374" s="86"/>
      <c r="B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</row>
    <row r="375" spans="1:71">
      <c r="A375" s="86"/>
      <c r="B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</row>
    <row r="376" spans="1:71">
      <c r="A376" s="86"/>
      <c r="B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</row>
    <row r="377" spans="1:71">
      <c r="A377" s="86"/>
      <c r="B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</row>
    <row r="378" spans="1:71">
      <c r="A378" s="86"/>
      <c r="B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</row>
    <row r="379" spans="1:71">
      <c r="A379" s="86"/>
      <c r="B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</row>
    <row r="380" spans="1:71">
      <c r="A380" s="86"/>
      <c r="B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</row>
    <row r="381" spans="1:71">
      <c r="A381" s="86"/>
      <c r="B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</row>
    <row r="382" spans="1:71">
      <c r="A382" s="86"/>
      <c r="B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</row>
    <row r="383" spans="1:71">
      <c r="A383" s="86"/>
      <c r="B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</row>
    <row r="384" spans="1:71">
      <c r="A384" s="86"/>
      <c r="B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</row>
    <row r="385" spans="1:71">
      <c r="A385" s="86"/>
      <c r="B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</row>
    <row r="386" spans="1:71">
      <c r="A386" s="86"/>
      <c r="B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</row>
    <row r="387" spans="1:71">
      <c r="A387" s="86"/>
      <c r="B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</row>
    <row r="388" spans="1:71">
      <c r="A388" s="86"/>
      <c r="B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</row>
    <row r="389" spans="1:71">
      <c r="A389" s="86"/>
      <c r="B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</row>
    <row r="390" spans="1:71">
      <c r="A390" s="86"/>
      <c r="B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</row>
    <row r="391" spans="1:71">
      <c r="A391" s="86"/>
      <c r="B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</row>
    <row r="392" spans="1:71">
      <c r="A392" s="86"/>
      <c r="B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</row>
    <row r="393" spans="1:71">
      <c r="A393" s="86"/>
      <c r="B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</row>
    <row r="394" spans="1:71">
      <c r="A394" s="86"/>
      <c r="B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</row>
    <row r="395" spans="1:71">
      <c r="A395" s="86"/>
      <c r="B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</row>
    <row r="396" spans="1:71">
      <c r="A396" s="86"/>
      <c r="B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6"/>
      <c r="BQ396" s="86"/>
      <c r="BR396" s="86"/>
      <c r="BS396" s="86"/>
    </row>
    <row r="397" spans="1:71">
      <c r="A397" s="86"/>
      <c r="B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</row>
    <row r="398" spans="1:71">
      <c r="A398" s="86"/>
      <c r="B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</row>
    <row r="399" spans="1:71">
      <c r="A399" s="86"/>
      <c r="B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</row>
    <row r="400" spans="1:71">
      <c r="A400" s="86"/>
      <c r="B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</row>
    <row r="401" spans="1:71">
      <c r="A401" s="86"/>
      <c r="B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</row>
    <row r="402" spans="1:71">
      <c r="A402" s="86"/>
      <c r="B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</row>
    <row r="403" spans="1:71">
      <c r="A403" s="86"/>
      <c r="B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</row>
    <row r="404" spans="1:71">
      <c r="A404" s="86"/>
      <c r="B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</row>
    <row r="405" spans="1:71">
      <c r="A405" s="86"/>
      <c r="B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</row>
    <row r="406" spans="1:71">
      <c r="A406" s="86"/>
      <c r="B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</row>
    <row r="407" spans="1:71">
      <c r="A407" s="86"/>
      <c r="B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</row>
    <row r="408" spans="1:71">
      <c r="A408" s="86"/>
      <c r="B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</row>
    <row r="409" spans="1:71">
      <c r="A409" s="86"/>
      <c r="B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</row>
    <row r="410" spans="1:71">
      <c r="A410" s="86"/>
      <c r="B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</row>
    <row r="411" spans="1:71">
      <c r="A411" s="86"/>
      <c r="B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</row>
    <row r="412" spans="1:71">
      <c r="A412" s="86"/>
      <c r="B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</row>
    <row r="413" spans="1:71">
      <c r="A413" s="86"/>
      <c r="B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</row>
    <row r="414" spans="1:71">
      <c r="A414" s="86"/>
      <c r="B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</row>
    <row r="415" spans="1:71">
      <c r="A415" s="86"/>
      <c r="B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</row>
    <row r="416" spans="1:71">
      <c r="A416" s="86"/>
      <c r="B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</row>
    <row r="417" spans="1:71">
      <c r="A417" s="86"/>
      <c r="B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</row>
    <row r="418" spans="1:71">
      <c r="A418" s="86"/>
      <c r="B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</row>
    <row r="419" spans="1:71">
      <c r="A419" s="86"/>
      <c r="B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</row>
    <row r="420" spans="1:71">
      <c r="A420" s="86"/>
      <c r="B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</row>
    <row r="421" spans="1:71">
      <c r="A421" s="86"/>
      <c r="B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</row>
    <row r="422" spans="1:71">
      <c r="A422" s="86"/>
      <c r="B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</row>
    <row r="423" spans="1:71">
      <c r="A423" s="86"/>
      <c r="B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</row>
    <row r="424" spans="1:71">
      <c r="A424" s="86"/>
      <c r="B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</row>
    <row r="425" spans="1:71">
      <c r="A425" s="86"/>
      <c r="B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</row>
    <row r="426" spans="1:71">
      <c r="A426" s="86"/>
      <c r="B426" s="86"/>
    </row>
    <row r="427" spans="1:71">
      <c r="A427" s="86"/>
      <c r="B427" s="86"/>
    </row>
    <row r="428" spans="1:71">
      <c r="A428" s="86"/>
      <c r="B428" s="86"/>
    </row>
    <row r="429" spans="1:71">
      <c r="A429" s="86"/>
      <c r="B429" s="86"/>
    </row>
    <row r="430" spans="1:71">
      <c r="A430" s="86"/>
      <c r="B430" s="86"/>
    </row>
    <row r="431" spans="1:71">
      <c r="A431" s="86"/>
      <c r="B431" s="86"/>
    </row>
    <row r="432" spans="1:71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496" spans="1:2">
      <c r="A496" s="86"/>
      <c r="B496" s="86"/>
    </row>
    <row r="497" spans="1:2">
      <c r="A497" s="86"/>
      <c r="B497" s="86"/>
    </row>
    <row r="498" spans="1:2">
      <c r="A498" s="86"/>
      <c r="B498" s="86"/>
    </row>
    <row r="499" spans="1:2">
      <c r="A499" s="86"/>
      <c r="B499" s="86"/>
    </row>
    <row r="500" spans="1:2">
      <c r="A500" s="86"/>
      <c r="B500" s="86"/>
    </row>
    <row r="501" spans="1:2">
      <c r="A501" s="86"/>
      <c r="B501" s="86"/>
    </row>
    <row r="502" spans="1:2">
      <c r="A502" s="86"/>
      <c r="B502" s="86"/>
    </row>
    <row r="503" spans="1:2">
      <c r="A503" s="86"/>
      <c r="B503" s="86"/>
    </row>
    <row r="504" spans="1:2">
      <c r="A504" s="86"/>
      <c r="B504" s="86"/>
    </row>
    <row r="505" spans="1:2">
      <c r="A505" s="86"/>
      <c r="B505" s="86"/>
    </row>
    <row r="506" spans="1:2">
      <c r="A506" s="86"/>
      <c r="B506" s="86"/>
    </row>
    <row r="507" spans="1:2">
      <c r="A507" s="86"/>
      <c r="B507" s="86"/>
    </row>
    <row r="508" spans="1:2">
      <c r="A508" s="86"/>
      <c r="B508" s="86"/>
    </row>
    <row r="509" spans="1:2">
      <c r="A509" s="86"/>
      <c r="B509" s="86"/>
    </row>
    <row r="510" spans="1:2">
      <c r="A510" s="86"/>
      <c r="B510" s="86"/>
    </row>
    <row r="511" spans="1:2">
      <c r="A511" s="86"/>
      <c r="B511" s="86"/>
    </row>
    <row r="512" spans="1:2">
      <c r="A512" s="86"/>
      <c r="B512" s="86"/>
    </row>
    <row r="513" spans="1:2">
      <c r="A513" s="86"/>
      <c r="B513" s="86"/>
    </row>
    <row r="514" spans="1:2">
      <c r="A514" s="86"/>
      <c r="B514" s="86"/>
    </row>
    <row r="515" spans="1:2">
      <c r="A515" s="86"/>
      <c r="B515" s="86"/>
    </row>
    <row r="516" spans="1:2">
      <c r="A516" s="86"/>
      <c r="B516" s="86"/>
    </row>
    <row r="517" spans="1:2">
      <c r="A517" s="86"/>
      <c r="B517" s="86"/>
    </row>
    <row r="518" spans="1:2">
      <c r="A518" s="86"/>
      <c r="B518" s="86"/>
    </row>
    <row r="519" spans="1:2">
      <c r="A519" s="86"/>
      <c r="B519" s="86"/>
    </row>
    <row r="520" spans="1:2">
      <c r="A520" s="86"/>
      <c r="B520" s="86"/>
    </row>
    <row r="521" spans="1:2">
      <c r="A521" s="86"/>
      <c r="B521" s="86"/>
    </row>
    <row r="522" spans="1:2">
      <c r="A522" s="86"/>
      <c r="B522" s="86"/>
    </row>
    <row r="523" spans="1:2">
      <c r="A523" s="86"/>
      <c r="B523" s="86"/>
    </row>
    <row r="524" spans="1:2">
      <c r="A524" s="86"/>
      <c r="B524" s="86"/>
    </row>
    <row r="525" spans="1:2">
      <c r="A525" s="86"/>
      <c r="B525" s="86"/>
    </row>
    <row r="526" spans="1:2">
      <c r="A526" s="86"/>
      <c r="B526" s="86"/>
    </row>
    <row r="527" spans="1:2">
      <c r="A527" s="86"/>
      <c r="B527" s="86"/>
    </row>
    <row r="528" spans="1:2">
      <c r="A528" s="86"/>
      <c r="B528" s="86"/>
    </row>
    <row r="529" spans="1:2">
      <c r="A529" s="86"/>
      <c r="B529" s="86"/>
    </row>
    <row r="530" spans="1:2">
      <c r="A530" s="86"/>
      <c r="B530" s="86"/>
    </row>
    <row r="531" spans="1:2">
      <c r="A531" s="86"/>
      <c r="B531" s="86"/>
    </row>
    <row r="532" spans="1:2">
      <c r="A532" s="86"/>
      <c r="B532" s="86"/>
    </row>
    <row r="533" spans="1:2">
      <c r="A533" s="86"/>
      <c r="B533" s="86"/>
    </row>
    <row r="534" spans="1:2">
      <c r="A534" s="86"/>
      <c r="B534" s="86"/>
    </row>
    <row r="535" spans="1:2">
      <c r="A535" s="86"/>
      <c r="B535" s="86"/>
    </row>
    <row r="536" spans="1:2">
      <c r="A536" s="86"/>
      <c r="B536" s="86"/>
    </row>
    <row r="537" spans="1:2">
      <c r="A537" s="86"/>
      <c r="B537" s="86"/>
    </row>
    <row r="538" spans="1:2">
      <c r="A538" s="86"/>
      <c r="B538" s="86"/>
    </row>
    <row r="539" spans="1:2">
      <c r="A539" s="86"/>
      <c r="B539" s="86"/>
    </row>
    <row r="540" spans="1:2">
      <c r="A540" s="86"/>
      <c r="B540" s="86"/>
    </row>
    <row r="541" spans="1:2">
      <c r="A541" s="86"/>
      <c r="B541" s="86"/>
    </row>
    <row r="542" spans="1:2">
      <c r="A542" s="86"/>
      <c r="B542" s="86"/>
    </row>
    <row r="543" spans="1:2">
      <c r="A543" s="86"/>
      <c r="B543" s="86"/>
    </row>
    <row r="544" spans="1:2">
      <c r="A544" s="86"/>
      <c r="B544" s="86"/>
    </row>
    <row r="545" spans="1:2">
      <c r="A545" s="86"/>
      <c r="B545" s="86"/>
    </row>
    <row r="546" spans="1:2">
      <c r="A546" s="86"/>
      <c r="B546" s="86"/>
    </row>
    <row r="547" spans="1:2">
      <c r="A547" s="86"/>
      <c r="B547" s="86"/>
    </row>
    <row r="548" spans="1:2">
      <c r="A548" s="86"/>
      <c r="B548" s="86"/>
    </row>
    <row r="549" spans="1:2">
      <c r="A549" s="86"/>
      <c r="B549" s="86"/>
    </row>
    <row r="550" spans="1:2">
      <c r="A550" s="86"/>
      <c r="B550" s="86"/>
    </row>
    <row r="551" spans="1:2">
      <c r="A551" s="86"/>
      <c r="B551" s="86"/>
    </row>
    <row r="552" spans="1:2">
      <c r="A552" s="86"/>
      <c r="B552" s="86"/>
    </row>
    <row r="553" spans="1:2">
      <c r="A553" s="86"/>
      <c r="B553" s="86"/>
    </row>
    <row r="554" spans="1:2">
      <c r="A554" s="86"/>
      <c r="B554" s="86"/>
    </row>
    <row r="555" spans="1:2">
      <c r="A555" s="86"/>
      <c r="B555" s="86"/>
    </row>
    <row r="556" spans="1:2">
      <c r="A556" s="86"/>
      <c r="B556" s="86"/>
    </row>
    <row r="557" spans="1:2">
      <c r="A557" s="86"/>
      <c r="B557" s="86"/>
    </row>
    <row r="558" spans="1:2">
      <c r="A558" s="86"/>
      <c r="B558" s="86"/>
    </row>
    <row r="559" spans="1:2">
      <c r="A559" s="86"/>
      <c r="B559" s="86"/>
    </row>
    <row r="560" spans="1:2">
      <c r="A560" s="86"/>
      <c r="B560" s="86"/>
    </row>
    <row r="561" spans="1:2">
      <c r="A561" s="86"/>
      <c r="B561" s="86"/>
    </row>
    <row r="562" spans="1:2">
      <c r="A562" s="86"/>
      <c r="B562" s="86"/>
    </row>
    <row r="563" spans="1:2">
      <c r="A563" s="86"/>
      <c r="B563" s="86"/>
    </row>
    <row r="564" spans="1:2">
      <c r="A564" s="86"/>
      <c r="B564" s="86"/>
    </row>
    <row r="565" spans="1:2">
      <c r="A565" s="86"/>
      <c r="B565" s="86"/>
    </row>
    <row r="566" spans="1:2">
      <c r="A566" s="86"/>
      <c r="B566" s="86"/>
    </row>
    <row r="567" spans="1:2">
      <c r="A567" s="86"/>
      <c r="B567" s="86"/>
    </row>
    <row r="568" spans="1:2">
      <c r="A568" s="86"/>
      <c r="B568" s="86"/>
    </row>
    <row r="569" spans="1:2">
      <c r="A569" s="86"/>
      <c r="B569" s="86"/>
    </row>
    <row r="570" spans="1:2">
      <c r="A570" s="86"/>
      <c r="B570" s="86"/>
    </row>
    <row r="571" spans="1:2">
      <c r="A571" s="86"/>
      <c r="B571" s="86"/>
    </row>
    <row r="572" spans="1:2">
      <c r="A572" s="86"/>
      <c r="B572" s="86"/>
    </row>
    <row r="573" spans="1:2">
      <c r="A573" s="86"/>
      <c r="B573" s="86"/>
    </row>
    <row r="574" spans="1:2">
      <c r="A574" s="86"/>
      <c r="B574" s="86"/>
    </row>
    <row r="575" spans="1:2">
      <c r="A575" s="86"/>
      <c r="B575" s="86"/>
    </row>
    <row r="576" spans="1:2">
      <c r="A576" s="86"/>
      <c r="B576" s="86"/>
    </row>
    <row r="577" spans="1:2">
      <c r="A577" s="86"/>
      <c r="B577" s="86"/>
    </row>
    <row r="578" spans="1:2">
      <c r="A578" s="86"/>
      <c r="B578" s="86"/>
    </row>
    <row r="579" spans="1:2">
      <c r="A579" s="86"/>
      <c r="B579" s="86"/>
    </row>
    <row r="580" spans="1:2">
      <c r="A580" s="86"/>
      <c r="B580" s="86"/>
    </row>
    <row r="581" spans="1:2">
      <c r="A581" s="86"/>
      <c r="B581" s="86"/>
    </row>
    <row r="582" spans="1:2">
      <c r="A582" s="86"/>
      <c r="B582" s="86"/>
    </row>
    <row r="583" spans="1:2">
      <c r="A583" s="86"/>
      <c r="B583" s="86"/>
    </row>
    <row r="584" spans="1:2">
      <c r="A584" s="86"/>
      <c r="B584" s="86"/>
    </row>
    <row r="585" spans="1:2">
      <c r="A585" s="86"/>
      <c r="B585" s="86"/>
    </row>
    <row r="586" spans="1:2">
      <c r="A586" s="86"/>
      <c r="B586" s="86"/>
    </row>
    <row r="587" spans="1:2">
      <c r="A587" s="86"/>
      <c r="B587" s="86"/>
    </row>
    <row r="588" spans="1:2">
      <c r="A588" s="86"/>
      <c r="B588" s="86"/>
    </row>
    <row r="589" spans="1:2">
      <c r="A589" s="86"/>
      <c r="B589" s="86"/>
    </row>
    <row r="590" spans="1:2">
      <c r="A590" s="86"/>
      <c r="B590" s="86"/>
    </row>
    <row r="591" spans="1:2">
      <c r="A591" s="86"/>
      <c r="B591" s="86"/>
    </row>
    <row r="592" spans="1:2">
      <c r="A592" s="86"/>
      <c r="B592" s="86"/>
    </row>
    <row r="593" spans="1:2">
      <c r="A593" s="86"/>
      <c r="B593" s="86"/>
    </row>
    <row r="594" spans="1:2">
      <c r="A594" s="86"/>
      <c r="B594" s="86"/>
    </row>
    <row r="595" spans="1:2">
      <c r="A595" s="86"/>
      <c r="B595" s="86"/>
    </row>
    <row r="596" spans="1:2">
      <c r="A596" s="86"/>
      <c r="B596" s="86"/>
    </row>
    <row r="597" spans="1:2">
      <c r="A597" s="86"/>
      <c r="B597" s="86"/>
    </row>
    <row r="598" spans="1:2">
      <c r="A598" s="86"/>
      <c r="B598" s="86"/>
    </row>
    <row r="599" spans="1:2">
      <c r="A599" s="86"/>
      <c r="B599" s="86"/>
    </row>
    <row r="600" spans="1:2">
      <c r="A600" s="86"/>
      <c r="B600" s="86"/>
    </row>
    <row r="601" spans="1:2">
      <c r="A601" s="86"/>
      <c r="B601" s="86"/>
    </row>
    <row r="602" spans="1:2">
      <c r="A602" s="86"/>
      <c r="B602" s="86"/>
    </row>
    <row r="603" spans="1:2">
      <c r="A603" s="86"/>
      <c r="B603" s="86"/>
    </row>
    <row r="604" spans="1:2">
      <c r="A604" s="86"/>
      <c r="B604" s="86"/>
    </row>
    <row r="605" spans="1:2">
      <c r="A605" s="86"/>
      <c r="B605" s="86"/>
    </row>
    <row r="606" spans="1:2">
      <c r="A606" s="86"/>
      <c r="B606" s="86"/>
    </row>
    <row r="607" spans="1:2">
      <c r="A607" s="86"/>
      <c r="B607" s="86"/>
    </row>
    <row r="608" spans="1:2">
      <c r="A608" s="86"/>
      <c r="B608" s="86"/>
    </row>
    <row r="609" spans="1:2">
      <c r="A609" s="86"/>
      <c r="B609" s="86"/>
    </row>
    <row r="610" spans="1:2">
      <c r="A610" s="86"/>
      <c r="B610" s="86"/>
    </row>
    <row r="611" spans="1:2">
      <c r="A611" s="86"/>
      <c r="B611" s="86"/>
    </row>
    <row r="612" spans="1:2">
      <c r="A612" s="86"/>
      <c r="B612" s="86"/>
    </row>
    <row r="613" spans="1:2">
      <c r="A613" s="86"/>
      <c r="B613" s="86"/>
    </row>
    <row r="614" spans="1:2">
      <c r="A614" s="86"/>
      <c r="B614" s="86"/>
    </row>
    <row r="615" spans="1:2">
      <c r="A615" s="86"/>
      <c r="B615" s="86"/>
    </row>
    <row r="616" spans="1:2">
      <c r="A616" s="86"/>
      <c r="B616" s="86"/>
    </row>
    <row r="617" spans="1:2">
      <c r="A617" s="86"/>
      <c r="B617" s="86"/>
    </row>
    <row r="618" spans="1:2">
      <c r="A618" s="86"/>
      <c r="B618" s="86"/>
    </row>
    <row r="619" spans="1:2">
      <c r="A619" s="86"/>
      <c r="B619" s="86"/>
    </row>
    <row r="620" spans="1:2">
      <c r="A620" s="86"/>
      <c r="B620" s="86"/>
    </row>
    <row r="621" spans="1:2">
      <c r="A621" s="86"/>
      <c r="B621" s="86"/>
    </row>
    <row r="622" spans="1:2">
      <c r="A622" s="86"/>
      <c r="B622" s="86"/>
    </row>
    <row r="623" spans="1:2">
      <c r="A623" s="86"/>
      <c r="B623" s="86"/>
    </row>
    <row r="624" spans="1:2">
      <c r="A624" s="86"/>
      <c r="B624" s="86"/>
    </row>
    <row r="625" spans="1:2">
      <c r="A625" s="86"/>
      <c r="B625" s="86"/>
    </row>
    <row r="626" spans="1:2">
      <c r="A626" s="86"/>
      <c r="B626" s="86"/>
    </row>
    <row r="627" spans="1:2">
      <c r="A627" s="86"/>
      <c r="B627" s="86"/>
    </row>
    <row r="628" spans="1:2">
      <c r="A628" s="86"/>
      <c r="B628" s="86"/>
    </row>
    <row r="629" spans="1:2">
      <c r="A629" s="86"/>
      <c r="B629" s="86"/>
    </row>
    <row r="630" spans="1:2">
      <c r="A630" s="86"/>
      <c r="B630" s="86"/>
    </row>
    <row r="631" spans="1:2">
      <c r="A631" s="86"/>
      <c r="B631" s="86"/>
    </row>
    <row r="632" spans="1:2">
      <c r="A632" s="86"/>
      <c r="B632" s="86"/>
    </row>
    <row r="633" spans="1:2">
      <c r="A633" s="86"/>
      <c r="B633" s="86"/>
    </row>
    <row r="634" spans="1:2">
      <c r="A634" s="86"/>
      <c r="B634" s="86"/>
    </row>
    <row r="635" spans="1:2">
      <c r="A635" s="86"/>
      <c r="B635" s="86"/>
    </row>
    <row r="636" spans="1:2">
      <c r="A636" s="86"/>
      <c r="B636" s="86"/>
    </row>
    <row r="637" spans="1:2">
      <c r="A637" s="86"/>
      <c r="B637" s="86"/>
    </row>
    <row r="638" spans="1:2">
      <c r="A638" s="86"/>
      <c r="B638" s="86"/>
    </row>
    <row r="639" spans="1:2">
      <c r="A639" s="86"/>
      <c r="B639" s="86"/>
    </row>
  </sheetData>
  <sheetProtection algorithmName="SHA-512" hashValue="xYvPazobQlcogkQkeQWFgdbpZjpAo7ApMLwDPc6JFjJ/6iQFjumWw5D2I48UgtX2jLq57CVZyJxu4RG29HGUew==" saltValue="LFXu+/mnJ2/h+KrT2TQUhA==" spinCount="100000" sheet="1" objects="1" scenarios="1" selectLockedCells="1"/>
  <dataConsolidate/>
  <mergeCells count="136">
    <mergeCell ref="B73:C73"/>
    <mergeCell ref="D73:E73"/>
    <mergeCell ref="A75:A76"/>
    <mergeCell ref="B75:C75"/>
    <mergeCell ref="D75:E75"/>
    <mergeCell ref="A37:B37"/>
    <mergeCell ref="A31:G31"/>
    <mergeCell ref="A34:G34"/>
    <mergeCell ref="A41:G41"/>
    <mergeCell ref="A73:A74"/>
    <mergeCell ref="C50:F50"/>
    <mergeCell ref="C51:F51"/>
    <mergeCell ref="C53:F53"/>
    <mergeCell ref="C52:F52"/>
    <mergeCell ref="D70:E70"/>
    <mergeCell ref="B70:C70"/>
    <mergeCell ref="B74:C74"/>
    <mergeCell ref="A64:G64"/>
    <mergeCell ref="A68:G68"/>
    <mergeCell ref="C60:F60"/>
    <mergeCell ref="C61:F61"/>
    <mergeCell ref="C63:F63"/>
    <mergeCell ref="C54:F54"/>
    <mergeCell ref="D40:F40"/>
    <mergeCell ref="H17:H18"/>
    <mergeCell ref="B18:C18"/>
    <mergeCell ref="C92:F92"/>
    <mergeCell ref="C93:F93"/>
    <mergeCell ref="H89:H93"/>
    <mergeCell ref="G89:G93"/>
    <mergeCell ref="A95:G95"/>
    <mergeCell ref="C88:F88"/>
    <mergeCell ref="G87:H87"/>
    <mergeCell ref="C89:F89"/>
    <mergeCell ref="C90:F90"/>
    <mergeCell ref="C91:F91"/>
    <mergeCell ref="A94:G94"/>
    <mergeCell ref="A79:E79"/>
    <mergeCell ref="C62:F62"/>
    <mergeCell ref="A19:G19"/>
    <mergeCell ref="A81:F81"/>
    <mergeCell ref="A82:F82"/>
    <mergeCell ref="A87:F87"/>
    <mergeCell ref="B76:C76"/>
    <mergeCell ref="D72:E72"/>
    <mergeCell ref="D74:E74"/>
    <mergeCell ref="D76:E76"/>
    <mergeCell ref="C28:D28"/>
    <mergeCell ref="A78:F78"/>
    <mergeCell ref="C56:F56"/>
    <mergeCell ref="C47:F47"/>
    <mergeCell ref="C49:F49"/>
    <mergeCell ref="A2:H2"/>
    <mergeCell ref="A14:F14"/>
    <mergeCell ref="A4:H4"/>
    <mergeCell ref="A11:H11"/>
    <mergeCell ref="A12:H12"/>
    <mergeCell ref="A13:F13"/>
    <mergeCell ref="A15:G15"/>
    <mergeCell ref="A10:H10"/>
    <mergeCell ref="A3:H3"/>
    <mergeCell ref="B8:C8"/>
    <mergeCell ref="B9:C9"/>
    <mergeCell ref="A5:H5"/>
    <mergeCell ref="A6:H6"/>
    <mergeCell ref="B7:H7"/>
    <mergeCell ref="A16:F16"/>
    <mergeCell ref="E18:F18"/>
    <mergeCell ref="G35:G36"/>
    <mergeCell ref="B17:C17"/>
    <mergeCell ref="E17:F17"/>
    <mergeCell ref="A20:F20"/>
    <mergeCell ref="A21:F21"/>
    <mergeCell ref="G42:G63"/>
    <mergeCell ref="E43:E45"/>
    <mergeCell ref="F43:F45"/>
    <mergeCell ref="A66:C66"/>
    <mergeCell ref="A67:C67"/>
    <mergeCell ref="E66:E67"/>
    <mergeCell ref="F66:F67"/>
    <mergeCell ref="A38:B38"/>
    <mergeCell ref="C57:F57"/>
    <mergeCell ref="C58:F58"/>
    <mergeCell ref="C27:D27"/>
    <mergeCell ref="A35:F35"/>
    <mergeCell ref="A33:F33"/>
    <mergeCell ref="A36:F36"/>
    <mergeCell ref="A65:F65"/>
    <mergeCell ref="H20:H21"/>
    <mergeCell ref="H35:H36"/>
    <mergeCell ref="H42:H45"/>
    <mergeCell ref="H66:H67"/>
    <mergeCell ref="H47:H63"/>
    <mergeCell ref="A69:F69"/>
    <mergeCell ref="H73:H74"/>
    <mergeCell ref="H75:H76"/>
    <mergeCell ref="F8:H8"/>
    <mergeCell ref="H71:H72"/>
    <mergeCell ref="D37:F37"/>
    <mergeCell ref="A42:F42"/>
    <mergeCell ref="A44:C44"/>
    <mergeCell ref="A32:F32"/>
    <mergeCell ref="C29:D29"/>
    <mergeCell ref="C30:D30"/>
    <mergeCell ref="D38:F38"/>
    <mergeCell ref="D39:F39"/>
    <mergeCell ref="A39:B39"/>
    <mergeCell ref="A40:B40"/>
    <mergeCell ref="C48:F48"/>
    <mergeCell ref="A71:A72"/>
    <mergeCell ref="B71:C71"/>
    <mergeCell ref="D71:E71"/>
    <mergeCell ref="A84:F84"/>
    <mergeCell ref="G84:G85"/>
    <mergeCell ref="A86:G86"/>
    <mergeCell ref="D85:F85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B72:C72"/>
    <mergeCell ref="A83:G83"/>
    <mergeCell ref="G65:G67"/>
    <mergeCell ref="A45:C45"/>
    <mergeCell ref="A43:C43"/>
    <mergeCell ref="C55:F55"/>
    <mergeCell ref="C46:F46"/>
    <mergeCell ref="C59:F59"/>
    <mergeCell ref="A77:G77"/>
    <mergeCell ref="A80:G80"/>
    <mergeCell ref="G78:G79"/>
  </mergeCells>
  <dataValidations xWindow="421" yWindow="649" count="1">
    <dataValidation type="list" allowBlank="1" showInputMessage="1" showErrorMessage="1" promptTitle="SELECCION DE SECCION" prompt="Seleccione la sección del festival entre las opciones del desplegable." sqref="D23:D26" xr:uid="{00000000-0002-0000-0000-000000000000}">
      <formula1>INDIRECT(C23)</formula1>
    </dataValidation>
  </dataValidations>
  <pageMargins left="0.25" right="0.25" top="0.75" bottom="0.75" header="0.3" footer="0.3"/>
  <pageSetup paperSize="9" scale="33" orientation="portrait" horizontalDpi="360" verticalDpi="360" r:id="rId1"/>
  <rowBreaks count="1" manualBreakCount="1">
    <brk id="64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371475</xdr:colOff>
                    <xdr:row>8</xdr:row>
                    <xdr:rowOff>76200</xdr:rowOff>
                  </from>
                  <to>
                    <xdr:col>3</xdr:col>
                    <xdr:colOff>1114425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457200</xdr:colOff>
                    <xdr:row>8</xdr:row>
                    <xdr:rowOff>76200</xdr:rowOff>
                  </from>
                  <to>
                    <xdr:col>1</xdr:col>
                    <xdr:colOff>1266825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2066925</xdr:colOff>
                    <xdr:row>8</xdr:row>
                    <xdr:rowOff>76200</xdr:rowOff>
                  </from>
                  <to>
                    <xdr:col>2</xdr:col>
                    <xdr:colOff>457200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1123950</xdr:colOff>
                    <xdr:row>8</xdr:row>
                    <xdr:rowOff>76200</xdr:rowOff>
                  </from>
                  <to>
                    <xdr:col>2</xdr:col>
                    <xdr:colOff>2686050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1362075</xdr:colOff>
                    <xdr:row>8</xdr:row>
                    <xdr:rowOff>57150</xdr:rowOff>
                  </from>
                  <to>
                    <xdr:col>4</xdr:col>
                    <xdr:colOff>371475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21" yWindow="649" count="16">
        <x14:dataValidation type="list" allowBlank="1" showInputMessage="1" showErrorMessage="1" xr:uid="{00000000-0002-0000-0000-000001000000}">
          <x14:formula1>
            <xm:f>'OCULTO PREMIOS Y HONORES'!$E$1:$E$2</xm:f>
          </x14:formula1>
          <xm:sqref>F28:F30</xm:sqref>
        </x14:dataValidation>
        <x14:dataValidation type="list" allowBlank="1" showInputMessage="1" showErrorMessage="1" promptTitle="PREMIOS" prompt="Seleccione las opciones del desplegable para indicar si además de participar se obtuvo premio." xr:uid="{00000000-0002-0000-0000-000002000000}">
          <x14:formula1>
            <xm:f>'E.1.Premios y festivales'!$L$7:$L$8</xm:f>
          </x14:formula1>
          <xm:sqref>F23:F26</xm:sqref>
        </x14:dataValidation>
        <x14:dataValidation type="list" allowBlank="1" showInputMessage="1" showErrorMessage="1" promptTitle="SELECCION DE CATEGORIA" prompt="Selecciones la categoría entre las opciones del desplegable." xr:uid="{00000000-0002-0000-0000-000003000000}">
          <x14:formula1>
            <xm:f>'E.1.Premios y festivales'!$H$4:$H$8</xm:f>
          </x14:formula1>
          <xm:sqref>E23:E26</xm:sqref>
        </x14:dataValidation>
        <x14:dataValidation type="list" allowBlank="1" showInputMessage="1" showErrorMessage="1" promptTitle="SELECCION DE CATEGORIA" prompt="Seleccione del desplegable la categoría en la que concurrió al premio u honor." xr:uid="{00000000-0002-0000-0000-000004000000}">
          <x14:formula1>
            <xm:f>'E.1.Premios y festivales'!$H$4:$H$8</xm:f>
          </x14:formula1>
          <xm:sqref>E28:E30</xm:sqref>
        </x14:dataValidation>
        <x14:dataValidation type="list" allowBlank="1" showInputMessage="1" showErrorMessage="1" promptTitle="SELECCION DE FESTIVAL" prompt="Seleccione festival entre las opciones del desplegable." xr:uid="{00000000-0002-0000-0000-000005000000}">
          <x14:formula1>
            <xm:f>'E.1.Premios y festivales'!$F$5:$F$68</xm:f>
          </x14:formula1>
          <xm:sqref>C23:C26</xm:sqref>
        </x14:dataValidation>
        <x14:dataValidation type="list" allowBlank="1" showInputMessage="1" showErrorMessage="1" xr:uid="{00000000-0002-0000-0000-000006000000}">
          <x14:formula1>
            <xm:f>'E.2. Estrenos'!$A$3:$A$6</xm:f>
          </x14:formula1>
          <xm:sqref>A33:F33</xm:sqref>
        </x14:dataValidation>
        <x14:dataValidation type="list" allowBlank="1" showInputMessage="1" showErrorMessage="1" xr:uid="{00000000-0002-0000-0000-000007000000}">
          <x14:formula1>
            <xm:f>'Datos generales. Criterios 2B-C'!$C$11:$C$19</xm:f>
          </x14:formula1>
          <xm:sqref>A14:F14</xm:sqref>
        </x14:dataValidation>
        <x14:dataValidation type="list" allowBlank="1" showInputMessage="1" showErrorMessage="1" xr:uid="{00000000-0002-0000-0000-000008000000}">
          <x14:formula1>
            <xm:f>'F. Jefes de equipo'!$C$2:$C$4</xm:f>
          </x14:formula1>
          <xm:sqref>D43</xm:sqref>
        </x14:dataValidation>
        <x14:dataValidation type="list" allowBlank="1" showInputMessage="1" showErrorMessage="1" error="Elequipo completo debe estar formado al menos por diez puestos de trabajo." xr:uid="{00000000-0002-0000-0000-000009000000}">
          <x14:formula1>
            <xm:f>'F. Jefes de equipo'!$E$2:$E$4</xm:f>
          </x14:formula1>
          <xm:sqref>B47:B63</xm:sqref>
        </x14:dataValidation>
        <x14:dataValidation type="list" allowBlank="1" showInputMessage="1" showErrorMessage="1" xr:uid="{00000000-0002-0000-0000-00000A000000}">
          <x14:formula1>
            <xm:f>'F. Jefes de equipo'!$E$2:$E$4</xm:f>
          </x14:formula1>
          <xm:sqref>C38:C40</xm:sqref>
        </x14:dataValidation>
        <x14:dataValidation type="list" allowBlank="1" showInputMessage="1" showErrorMessage="1" xr:uid="{00000000-0002-0000-0000-00000B000000}">
          <x14:formula1>
            <xm:f>'H. Experiencia equipo'!$D$3:$D$5</xm:f>
          </x14:formula1>
          <xm:sqref>F71:F76</xm:sqref>
        </x14:dataValidation>
        <x14:dataValidation type="list" allowBlank="1" showInputMessage="1" showErrorMessage="1" xr:uid="{00000000-0002-0000-0000-00000C000000}">
          <x14:formula1>
            <xm:f>'J.Previsión contratación'!$B$4:$B$7</xm:f>
          </x14:formula1>
          <xm:sqref>A82:F82</xm:sqref>
        </x14:dataValidation>
        <x14:dataValidation type="list" allowBlank="1" showInputMessage="1" showErrorMessage="1" xr:uid="{00000000-0002-0000-0000-00000D000000}">
          <x14:formula1>
            <xm:f>'H. Experiencia equipo'!$D$8:$D$10</xm:f>
          </x14:formula1>
          <xm:sqref>F79 B85</xm:sqref>
        </x14:dataValidation>
        <x14:dataValidation type="list" allowBlank="1" showInputMessage="1" showErrorMessage="1" xr:uid="{00000000-0002-0000-0000-00000E000000}">
          <x14:formula1>
            <xm:f>'F. Jefes de equipo'!$A$2:$A$18</xm:f>
          </x14:formula1>
          <xm:sqref>A47:A63</xm:sqref>
        </x14:dataValidation>
        <x14:dataValidation type="list" allowBlank="1" showInputMessage="1" showErrorMessage="1" promptTitle="SELECCION DE PREMIO U HONOR" prompt="Seleccione del desplegable el premio u honor." xr:uid="{00000000-0002-0000-0000-00000F000000}">
          <x14:formula1>
            <xm:f>'E.1.Premios y festivales'!$A$107:$A$116</xm:f>
          </x14:formula1>
          <xm:sqref>C28:D30</xm:sqref>
        </x14:dataValidation>
        <x14:dataValidation type="list" allowBlank="1" showInputMessage="1" showErrorMessage="1" xr:uid="{00000000-0002-0000-0000-000010000000}">
          <x14:formula1>
            <xm:f>'H. Experiencia equipo'!$B$2:$B$66</xm:f>
          </x14:formula1>
          <xm:sqref>B71:C76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P23"/>
  <sheetViews>
    <sheetView workbookViewId="0">
      <selection activeCell="D10" sqref="D10"/>
    </sheetView>
  </sheetViews>
  <sheetFormatPr baseColWidth="10" defaultColWidth="11.42578125" defaultRowHeight="15"/>
  <cols>
    <col min="1" max="1" width="14.28515625" customWidth="1" collapsed="1"/>
    <col min="3" max="3" width="37.5703125" customWidth="1" collapsed="1"/>
    <col min="4" max="4" width="30.85546875" customWidth="1" collapsed="1"/>
    <col min="5" max="5" width="10.28515625" customWidth="1" collapsed="1"/>
    <col min="6" max="6" width="85.85546875" customWidth="1" collapsed="1"/>
    <col min="8" max="8" width="77.140625" customWidth="1"/>
    <col min="10" max="10" width="58.7109375" customWidth="1"/>
    <col min="13" max="13" width="32.85546875" customWidth="1" collapsed="1"/>
    <col min="14" max="14" width="27.5703125" customWidth="1" collapsed="1"/>
    <col min="16" max="16" width="26.7109375" customWidth="1" collapsed="1"/>
  </cols>
  <sheetData>
    <row r="1" spans="3:16" ht="28.5" customHeight="1">
      <c r="C1" s="65" t="s">
        <v>293</v>
      </c>
      <c r="D1" s="64"/>
      <c r="F1" s="52" t="s">
        <v>292</v>
      </c>
    </row>
    <row r="2" spans="3:16" ht="27.75" customHeight="1">
      <c r="C2" s="63" t="s">
        <v>344</v>
      </c>
      <c r="D2" s="62" t="s">
        <v>215</v>
      </c>
      <c r="F2" s="61" t="s">
        <v>344</v>
      </c>
      <c r="J2" s="60"/>
      <c r="K2" s="7"/>
      <c r="M2" s="7"/>
      <c r="N2" s="59"/>
      <c r="P2" s="58"/>
    </row>
    <row r="3" spans="3:16" ht="27.75" customHeight="1">
      <c r="C3" s="56" t="s">
        <v>344</v>
      </c>
      <c r="D3" s="57" t="s">
        <v>291</v>
      </c>
      <c r="F3" s="51" t="s">
        <v>217</v>
      </c>
      <c r="J3" s="60"/>
      <c r="K3" s="7"/>
      <c r="M3" s="7"/>
      <c r="N3" s="59"/>
      <c r="P3" s="58"/>
    </row>
    <row r="4" spans="3:16" ht="27.75" customHeight="1" thickBot="1">
      <c r="C4" s="56" t="s">
        <v>344</v>
      </c>
      <c r="D4" s="57" t="s">
        <v>289</v>
      </c>
      <c r="F4" s="50" t="s">
        <v>290</v>
      </c>
      <c r="M4" s="12"/>
    </row>
    <row r="5" spans="3:16" ht="27.75" customHeight="1">
      <c r="C5" s="56" t="s">
        <v>290</v>
      </c>
      <c r="D5" s="57" t="s">
        <v>215</v>
      </c>
    </row>
    <row r="6" spans="3:16" ht="27" customHeight="1">
      <c r="C6" s="56" t="s">
        <v>290</v>
      </c>
      <c r="D6" s="57" t="s">
        <v>291</v>
      </c>
    </row>
    <row r="7" spans="3:16" ht="27.75" customHeight="1">
      <c r="C7" s="56" t="s">
        <v>290</v>
      </c>
      <c r="D7" s="55" t="s">
        <v>289</v>
      </c>
    </row>
    <row r="8" spans="3:16" ht="27.75" customHeight="1" thickBot="1">
      <c r="C8" s="54" t="s">
        <v>217</v>
      </c>
      <c r="D8" s="53"/>
    </row>
    <row r="9" spans="3:16" ht="27.75" customHeight="1" thickBot="1">
      <c r="H9" s="244" t="s">
        <v>368</v>
      </c>
      <c r="I9" s="244"/>
      <c r="J9" s="244"/>
    </row>
    <row r="10" spans="3:16" ht="27.75" customHeight="1" thickBot="1">
      <c r="C10" s="52" t="s">
        <v>288</v>
      </c>
      <c r="F10" s="79" t="s">
        <v>287</v>
      </c>
      <c r="G10" s="80"/>
      <c r="H10" s="80"/>
      <c r="I10" s="80"/>
      <c r="J10" s="79" t="s">
        <v>366</v>
      </c>
    </row>
    <row r="11" spans="3:16" ht="27.75" customHeight="1">
      <c r="C11" s="51" t="s">
        <v>250</v>
      </c>
      <c r="F11" s="81"/>
      <c r="G11" s="82"/>
      <c r="H11" s="79" t="s">
        <v>365</v>
      </c>
      <c r="I11" s="82" t="s">
        <v>367</v>
      </c>
      <c r="J11" s="80"/>
      <c r="K11" s="49"/>
      <c r="L11" s="49"/>
    </row>
    <row r="12" spans="3:16" ht="27.75" customHeight="1">
      <c r="C12" s="51" t="s">
        <v>286</v>
      </c>
      <c r="F12" s="83" t="s">
        <v>285</v>
      </c>
      <c r="G12" s="82"/>
      <c r="H12" s="84" t="str">
        <f>IF(ISERROR(VLOOKUP(F12,'AUTOBAREMO LINEA 1'!#REF!,1,FALSE)),F12,"")</f>
        <v>1º. Al menos uno de los personajes principales esté relacionado con la cultura andaluza</v>
      </c>
      <c r="I12" s="82">
        <f>7-COUNTIF(H12:H18,"")</f>
        <v>7</v>
      </c>
      <c r="J12" s="80" t="str">
        <f>INDEX($H$12:$H$18,MATCH(0,INDEX(COUNTIF($J$11:J11,$H$12:$H$18),0,0),0),0)</f>
        <v>1º. Al menos uno de los personajes principales esté relacionado con la cultura andaluza</v>
      </c>
      <c r="K12" s="49"/>
      <c r="L12" s="49"/>
    </row>
    <row r="13" spans="3:16" ht="27.75" customHeight="1">
      <c r="C13" s="51" t="s">
        <v>284</v>
      </c>
      <c r="F13" s="83" t="s">
        <v>385</v>
      </c>
      <c r="G13" s="82"/>
      <c r="H13" s="84" t="str">
        <f>IF(ISERROR(VLOOKUP(F13,'AUTOBAREMO LINEA 1'!#REF!,1,FALSE)),F13,"")</f>
        <v>2º. El tema forme parte o se derive de la cultura o del patrimonio cultural andaluz material o inmaterial andaluz o europeo.</v>
      </c>
      <c r="I13" s="82"/>
      <c r="J13" s="80" t="str">
        <f>INDEX($H$12:$H$18,MATCH(0,INDEX(COUNTIF($J$11:J12,$H$12:$H$18),0,0),0),0)</f>
        <v>2º. El tema forme parte o se derive de la cultura o del patrimonio cultural andaluz material o inmaterial andaluz o europeo.</v>
      </c>
      <c r="K13" s="49"/>
      <c r="L13" s="49"/>
    </row>
    <row r="14" spans="3:16" ht="27.75" customHeight="1">
      <c r="C14" s="51" t="s">
        <v>283</v>
      </c>
      <c r="F14" s="83" t="s">
        <v>282</v>
      </c>
      <c r="G14" s="82"/>
      <c r="H14" s="84" t="str">
        <f>IF(ISERROR(VLOOKUP(F14,'AUTOBAREMO LINEA 1'!#REF!,1,FALSE)),F14,"")</f>
        <v>3º. El contenido tenga carácter biográfico, o en general, refleje hechos o personajes de carácter histórico, sin perjuicio de las adaptaciones libres propias de un guion cinematográfico.</v>
      </c>
      <c r="I14" s="82"/>
      <c r="J14" s="80" t="str">
        <f>INDEX($H$12:$H$18,MATCH(0,INDEX(COUNTIF($J$11:J13,$H$12:$H$18),0,0),0),0)</f>
        <v>3º. El contenido tenga carácter biográfico, o en general, refleje hechos o personajes de carácter histórico, sin perjuicio de las adaptaciones libres propias de un guion cinematográfico.</v>
      </c>
      <c r="K14" s="49"/>
      <c r="L14" s="49"/>
    </row>
    <row r="15" spans="3:16" ht="27.75" customHeight="1">
      <c r="C15" s="51" t="s">
        <v>281</v>
      </c>
      <c r="F15" s="83" t="s">
        <v>280</v>
      </c>
      <c r="G15" s="80"/>
      <c r="H15" s="84" t="str">
        <f>IF(ISERROR(VLOOKUP(F15,'AUTOBAREMO LINEA 1'!#REF!,1,FALSE)),F15,"")</f>
        <v>4º. La obra audiovisual trate temas actuales, culturales, sociales o políticos de interés para la población de la Comunidad Andaluza o de la Unión Europea</v>
      </c>
      <c r="I15" s="80"/>
      <c r="J15" s="80" t="str">
        <f>INDEX($H$12:$H$18,MATCH(0,INDEX(COUNTIF($J$11:J14,$H$12:$H$18),0,0),0),0)</f>
        <v>4º. La obra audiovisual trate temas actuales, culturales, sociales o políticos de interés para la población de la Comunidad Andaluza o de la Unión Europea</v>
      </c>
    </row>
    <row r="16" spans="3:16" ht="27.75" customHeight="1">
      <c r="C16" s="51" t="s">
        <v>279</v>
      </c>
      <c r="F16" s="83" t="s">
        <v>278</v>
      </c>
      <c r="G16" s="80"/>
      <c r="H16" s="84" t="str">
        <f>IF(ISERROR(VLOOKUP(F16,'AUTOBAREMO LINEA 1'!#REF!,1,FALSE)),F16,"")</f>
        <v>5º. El contenido tenga relación directa con la literatura, la música, la danza, la arquitectura, la pintura, la escultura, y en general con las expresiones de la creación artística.</v>
      </c>
      <c r="I16" s="80"/>
      <c r="J16" s="80" t="str">
        <f>INDEX($H$12:$H$18,MATCH(0,INDEX(COUNTIF($J$11:J15,$H$12:$H$18),0,0),0),0)</f>
        <v>5º. El contenido tenga relación directa con la literatura, la música, la danza, la arquitectura, la pintura, la escultura, y en general con las expresiones de la creación artística.</v>
      </c>
    </row>
    <row r="17" spans="3:10" ht="27.75" customHeight="1">
      <c r="C17" s="51" t="s">
        <v>277</v>
      </c>
      <c r="F17" s="83" t="s">
        <v>386</v>
      </c>
      <c r="G17" s="80"/>
      <c r="H17" s="84" t="str">
        <f>IF(ISERROR(VLOOKUP(F17,'AUTOBAREMO LINEA 1'!#REF!,1,FALSE)),F17,"")</f>
        <v>6º. La obra audiovisual utilice el patrimonio arquitectónico, arqueológico o natural e inmaterial de la Comunidad Andaluza para reflejar el contexto cultural europeo.</v>
      </c>
      <c r="I17" s="80"/>
      <c r="J17" s="80" t="str">
        <f>INDEX($H$12:$H$18,MATCH(0,INDEX(COUNTIF($J$11:J16,$H$12:$H$18),0,0),0),0)</f>
        <v>6º. La obra audiovisual utilice el patrimonio arquitectónico, arqueológico o natural e inmaterial de la Comunidad Andaluza para reflejar el contexto cultural europeo.</v>
      </c>
    </row>
    <row r="18" spans="3:10" ht="27.75" customHeight="1" thickBot="1">
      <c r="C18" s="51" t="s">
        <v>276</v>
      </c>
      <c r="F18" s="85" t="s">
        <v>275</v>
      </c>
      <c r="G18" s="80"/>
      <c r="H18" s="84" t="str">
        <f>IF(ISERROR(VLOOKUP(F18,'AUTOBAREMO LINEA 1'!#REF!,1,FALSE)),F18,"")</f>
        <v>7º. Se dirija específicamente al público infantil o juvenil.</v>
      </c>
      <c r="I18" s="80"/>
      <c r="J18" s="80" t="str">
        <f>INDEX($H$12:$H$18,MATCH(0,INDEX(COUNTIF($J$11:J17,$H$12:$H$18),0,0),0),0)</f>
        <v>7º. Se dirija específicamente al público infantil o juvenil.</v>
      </c>
    </row>
    <row r="19" spans="3:10" ht="27.75" customHeight="1" thickBot="1">
      <c r="C19" s="50" t="s">
        <v>274</v>
      </c>
      <c r="F19" s="49"/>
    </row>
    <row r="20" spans="3:10" ht="27.75" customHeight="1"/>
    <row r="21" spans="3:10" ht="27.75" customHeight="1"/>
    <row r="22" spans="3:10" ht="27.75" customHeight="1"/>
    <row r="23" spans="3:10" ht="27.75" customHeight="1"/>
  </sheetData>
  <dataConsolidate/>
  <mergeCells count="1">
    <mergeCell ref="H9:J9"/>
  </mergeCells>
  <dataValidations count="1">
    <dataValidation type="list" allowBlank="1" showInputMessage="1" showErrorMessage="1" sqref="F7" xr:uid="{00000000-0002-0000-0100-000000000000}">
      <formula1>Modalidad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L117"/>
  <sheetViews>
    <sheetView topLeftCell="A76" workbookViewId="0">
      <selection activeCell="C80" sqref="C80"/>
    </sheetView>
  </sheetViews>
  <sheetFormatPr baseColWidth="10" defaultRowHeight="15"/>
  <cols>
    <col min="1" max="1" width="81.7109375" style="1" customWidth="1" collapsed="1"/>
    <col min="2" max="2" width="56.28515625" customWidth="1" collapsed="1"/>
    <col min="3" max="3" width="18.42578125" style="7" customWidth="1" collapsed="1"/>
    <col min="4" max="4" width="24" style="7" customWidth="1" collapsed="1"/>
    <col min="5" max="5" width="17" customWidth="1" collapsed="1"/>
    <col min="6" max="6" width="78.7109375" customWidth="1" collapsed="1"/>
    <col min="7" max="7" width="10.85546875" customWidth="1" collapsed="1"/>
    <col min="8" max="8" width="57.7109375" customWidth="1" collapsed="1"/>
    <col min="10" max="10" width="29.140625" customWidth="1" collapsed="1"/>
    <col min="12" max="12" width="36.28515625" customWidth="1" collapsed="1"/>
  </cols>
  <sheetData>
    <row r="1" spans="1:12">
      <c r="A1" s="9" t="s">
        <v>305</v>
      </c>
    </row>
    <row r="2" spans="1:12">
      <c r="B2" s="1"/>
      <c r="C2" s="8"/>
      <c r="D2" s="8"/>
    </row>
    <row r="3" spans="1:12" ht="19.5" customHeight="1">
      <c r="A3" s="11" t="s">
        <v>24</v>
      </c>
      <c r="B3" s="10" t="s">
        <v>26</v>
      </c>
      <c r="C3" s="10" t="s">
        <v>27</v>
      </c>
      <c r="D3" s="10" t="s">
        <v>28</v>
      </c>
      <c r="F3" s="9" t="s">
        <v>24</v>
      </c>
      <c r="H3" s="3" t="s">
        <v>301</v>
      </c>
      <c r="I3" s="3"/>
      <c r="J3" s="3"/>
      <c r="L3" s="3"/>
    </row>
    <row r="4" spans="1:12" ht="24" customHeight="1">
      <c r="A4" s="11"/>
      <c r="B4" s="10"/>
      <c r="C4" s="10">
        <v>0</v>
      </c>
      <c r="D4" s="10">
        <v>0</v>
      </c>
      <c r="F4" s="9"/>
      <c r="H4" s="3" t="s">
        <v>25</v>
      </c>
      <c r="I4" s="3"/>
      <c r="J4" s="3"/>
      <c r="L4" s="17" t="s">
        <v>170</v>
      </c>
    </row>
    <row r="5" spans="1:12" s="12" customFormat="1" ht="28.5" customHeight="1">
      <c r="A5" s="13" t="s">
        <v>2</v>
      </c>
      <c r="B5" s="5" t="s">
        <v>242</v>
      </c>
      <c r="C5" s="10">
        <v>3</v>
      </c>
      <c r="D5" s="10">
        <v>5</v>
      </c>
      <c r="F5" s="11" t="s">
        <v>2</v>
      </c>
      <c r="H5" s="17" t="s">
        <v>29</v>
      </c>
      <c r="I5" s="4"/>
      <c r="J5" s="4"/>
      <c r="L5" s="4" t="s">
        <v>171</v>
      </c>
    </row>
    <row r="6" spans="1:12" s="12" customFormat="1" ht="28.5" customHeight="1">
      <c r="A6" s="13" t="s">
        <v>2</v>
      </c>
      <c r="B6" s="5" t="s">
        <v>32</v>
      </c>
      <c r="C6" s="10">
        <v>2</v>
      </c>
      <c r="D6" s="10">
        <v>4</v>
      </c>
      <c r="F6" s="5" t="s">
        <v>30</v>
      </c>
      <c r="H6" s="4" t="s">
        <v>31</v>
      </c>
      <c r="I6" s="4"/>
      <c r="J6" s="4"/>
    </row>
    <row r="7" spans="1:12" s="12" customFormat="1" ht="28.5" customHeight="1">
      <c r="A7" s="13" t="s">
        <v>2</v>
      </c>
      <c r="B7" s="5" t="s">
        <v>35</v>
      </c>
      <c r="C7" s="10">
        <v>2</v>
      </c>
      <c r="D7" s="10">
        <v>3</v>
      </c>
      <c r="F7" s="5" t="s">
        <v>33</v>
      </c>
      <c r="H7" s="4" t="s">
        <v>34</v>
      </c>
      <c r="I7" s="4"/>
      <c r="J7" s="4"/>
      <c r="L7" s="4" t="s">
        <v>27</v>
      </c>
    </row>
    <row r="8" spans="1:12" s="12" customFormat="1" ht="28.5" customHeight="1">
      <c r="A8" s="11" t="s">
        <v>30</v>
      </c>
      <c r="B8" s="5" t="s">
        <v>38</v>
      </c>
      <c r="C8" s="10">
        <v>2</v>
      </c>
      <c r="D8" s="10">
        <v>3</v>
      </c>
      <c r="F8" s="5" t="s">
        <v>36</v>
      </c>
      <c r="H8" s="4" t="s">
        <v>37</v>
      </c>
      <c r="I8" s="4"/>
      <c r="J8" s="4"/>
      <c r="L8" s="4" t="s">
        <v>172</v>
      </c>
    </row>
    <row r="9" spans="1:12" s="12" customFormat="1" ht="28.5" customHeight="1">
      <c r="A9" s="11" t="s">
        <v>30</v>
      </c>
      <c r="B9" s="5" t="s">
        <v>40</v>
      </c>
      <c r="C9" s="10">
        <v>1</v>
      </c>
      <c r="D9" s="10">
        <v>2</v>
      </c>
      <c r="F9" s="5" t="s">
        <v>39</v>
      </c>
    </row>
    <row r="10" spans="1:12" s="12" customFormat="1" ht="28.5" customHeight="1">
      <c r="A10" s="13" t="s">
        <v>33</v>
      </c>
      <c r="B10" s="5" t="s">
        <v>42</v>
      </c>
      <c r="C10" s="10">
        <v>2</v>
      </c>
      <c r="D10" s="10">
        <v>4</v>
      </c>
      <c r="F10" s="5" t="s">
        <v>41</v>
      </c>
      <c r="H10" s="17" t="s">
        <v>154</v>
      </c>
      <c r="I10" s="2"/>
      <c r="J10" s="2"/>
    </row>
    <row r="11" spans="1:12" s="12" customFormat="1" ht="28.5" customHeight="1">
      <c r="A11" s="13" t="s">
        <v>33</v>
      </c>
      <c r="B11" s="5" t="s">
        <v>44</v>
      </c>
      <c r="C11" s="10">
        <v>1</v>
      </c>
      <c r="D11" s="10">
        <v>2</v>
      </c>
      <c r="F11" s="5" t="s">
        <v>43</v>
      </c>
      <c r="H11" s="17" t="s">
        <v>153</v>
      </c>
      <c r="I11" s="2"/>
      <c r="J11" s="2"/>
    </row>
    <row r="12" spans="1:12" s="12" customFormat="1" ht="28.5" customHeight="1">
      <c r="A12" s="11" t="s">
        <v>36</v>
      </c>
      <c r="B12" s="5" t="s">
        <v>46</v>
      </c>
      <c r="C12" s="10">
        <v>1</v>
      </c>
      <c r="D12" s="10">
        <v>2</v>
      </c>
      <c r="F12" s="5" t="s">
        <v>45</v>
      </c>
      <c r="H12" s="17" t="s">
        <v>155</v>
      </c>
      <c r="I12" s="2"/>
      <c r="J12" s="2"/>
    </row>
    <row r="13" spans="1:12" s="12" customFormat="1" ht="28.5" customHeight="1">
      <c r="A13" s="14" t="s">
        <v>39</v>
      </c>
      <c r="B13" s="5" t="s">
        <v>48</v>
      </c>
      <c r="C13" s="10">
        <v>1</v>
      </c>
      <c r="D13" s="10">
        <v>2</v>
      </c>
      <c r="F13" s="5" t="s">
        <v>47</v>
      </c>
      <c r="H13" s="17" t="s">
        <v>156</v>
      </c>
      <c r="I13" s="2"/>
      <c r="J13" s="2"/>
    </row>
    <row r="14" spans="1:12" s="12" customFormat="1" ht="28.5" customHeight="1">
      <c r="A14" s="11" t="s">
        <v>41</v>
      </c>
      <c r="B14" s="5" t="s">
        <v>50</v>
      </c>
      <c r="C14" s="10">
        <v>2</v>
      </c>
      <c r="D14" s="10">
        <v>2</v>
      </c>
      <c r="F14" s="5" t="s">
        <v>49</v>
      </c>
      <c r="H14" s="17" t="s">
        <v>157</v>
      </c>
      <c r="I14" s="2"/>
      <c r="J14" s="2"/>
    </row>
    <row r="15" spans="1:12" s="12" customFormat="1" ht="28.5" customHeight="1">
      <c r="A15" s="14" t="s">
        <v>43</v>
      </c>
      <c r="B15" s="5" t="s">
        <v>52</v>
      </c>
      <c r="C15" s="10">
        <v>2</v>
      </c>
      <c r="D15" s="10">
        <v>3</v>
      </c>
      <c r="F15" s="5" t="s">
        <v>51</v>
      </c>
      <c r="H15" s="17" t="s">
        <v>158</v>
      </c>
      <c r="I15" s="2"/>
      <c r="J15" s="2"/>
    </row>
    <row r="16" spans="1:12" s="12" customFormat="1" ht="28.5" customHeight="1">
      <c r="A16" s="11" t="s">
        <v>45</v>
      </c>
      <c r="B16" s="5" t="s">
        <v>53</v>
      </c>
      <c r="C16" s="10">
        <v>1</v>
      </c>
      <c r="D16" s="10">
        <v>2</v>
      </c>
      <c r="F16" s="5" t="s">
        <v>167</v>
      </c>
      <c r="H16" s="17" t="s">
        <v>159</v>
      </c>
      <c r="I16" s="2"/>
      <c r="J16" s="2"/>
    </row>
    <row r="17" spans="1:6" s="12" customFormat="1" ht="28.5" customHeight="1">
      <c r="A17" s="14" t="s">
        <v>47</v>
      </c>
      <c r="B17" s="5" t="s">
        <v>55</v>
      </c>
      <c r="C17" s="10">
        <v>2</v>
      </c>
      <c r="D17" s="10">
        <v>4</v>
      </c>
      <c r="F17" s="5" t="s">
        <v>54</v>
      </c>
    </row>
    <row r="18" spans="1:6" s="12" customFormat="1" ht="28.5" customHeight="1">
      <c r="A18" s="14" t="s">
        <v>47</v>
      </c>
      <c r="B18" s="5" t="s">
        <v>271</v>
      </c>
      <c r="C18" s="10">
        <v>2</v>
      </c>
      <c r="D18" s="10">
        <v>4</v>
      </c>
      <c r="F18" s="5" t="s">
        <v>56</v>
      </c>
    </row>
    <row r="19" spans="1:6" s="12" customFormat="1" ht="28.5" customHeight="1">
      <c r="A19" s="14" t="s">
        <v>47</v>
      </c>
      <c r="B19" s="5" t="s">
        <v>272</v>
      </c>
      <c r="C19" s="10">
        <v>2</v>
      </c>
      <c r="D19" s="10">
        <v>4</v>
      </c>
      <c r="F19" s="5" t="s">
        <v>58</v>
      </c>
    </row>
    <row r="20" spans="1:6" s="12" customFormat="1" ht="28.5" customHeight="1">
      <c r="A20" s="14" t="s">
        <v>47</v>
      </c>
      <c r="B20" s="5" t="s">
        <v>273</v>
      </c>
      <c r="C20" s="10">
        <v>2</v>
      </c>
      <c r="D20" s="10">
        <v>4</v>
      </c>
      <c r="F20" s="5" t="s">
        <v>60</v>
      </c>
    </row>
    <row r="21" spans="1:6" s="12" customFormat="1" ht="28.5" customHeight="1">
      <c r="A21" s="11" t="s">
        <v>49</v>
      </c>
      <c r="B21" s="5" t="s">
        <v>57</v>
      </c>
      <c r="C21" s="10">
        <v>2</v>
      </c>
      <c r="D21" s="10">
        <v>3</v>
      </c>
      <c r="F21" s="5" t="s">
        <v>62</v>
      </c>
    </row>
    <row r="22" spans="1:6" s="12" customFormat="1" ht="28.5" customHeight="1">
      <c r="A22" s="14" t="s">
        <v>51</v>
      </c>
      <c r="B22" s="5" t="s">
        <v>59</v>
      </c>
      <c r="C22" s="10">
        <v>2</v>
      </c>
      <c r="D22" s="10">
        <v>3</v>
      </c>
      <c r="F22" s="5" t="s">
        <v>64</v>
      </c>
    </row>
    <row r="23" spans="1:6" s="12" customFormat="1" ht="28.5" customHeight="1">
      <c r="A23" s="15" t="s">
        <v>167</v>
      </c>
      <c r="B23" s="5" t="s">
        <v>61</v>
      </c>
      <c r="C23" s="10">
        <v>2</v>
      </c>
      <c r="D23" s="10">
        <v>4</v>
      </c>
      <c r="F23" s="5" t="s">
        <v>66</v>
      </c>
    </row>
    <row r="24" spans="1:6" s="12" customFormat="1" ht="28.5" customHeight="1">
      <c r="A24" s="15" t="s">
        <v>167</v>
      </c>
      <c r="B24" s="5" t="s">
        <v>63</v>
      </c>
      <c r="C24" s="10">
        <v>1</v>
      </c>
      <c r="D24" s="10">
        <v>2</v>
      </c>
      <c r="F24" s="5" t="s">
        <v>68</v>
      </c>
    </row>
    <row r="25" spans="1:6" s="12" customFormat="1" ht="28.5" customHeight="1">
      <c r="A25" s="16" t="s">
        <v>54</v>
      </c>
      <c r="B25" s="5" t="s">
        <v>65</v>
      </c>
      <c r="C25" s="10">
        <v>1</v>
      </c>
      <c r="D25" s="10">
        <v>2</v>
      </c>
      <c r="F25" s="5" t="s">
        <v>70</v>
      </c>
    </row>
    <row r="26" spans="1:6" s="12" customFormat="1" ht="28.5" customHeight="1">
      <c r="A26" s="11" t="s">
        <v>56</v>
      </c>
      <c r="B26" s="5" t="s">
        <v>67</v>
      </c>
      <c r="C26" s="10">
        <v>2</v>
      </c>
      <c r="D26" s="10">
        <v>4</v>
      </c>
      <c r="F26" s="5" t="s">
        <v>72</v>
      </c>
    </row>
    <row r="27" spans="1:6" s="12" customFormat="1" ht="28.5" customHeight="1">
      <c r="A27" s="16" t="s">
        <v>58</v>
      </c>
      <c r="B27" s="5" t="s">
        <v>69</v>
      </c>
      <c r="C27" s="10">
        <v>2</v>
      </c>
      <c r="D27" s="10">
        <v>3</v>
      </c>
      <c r="F27" s="5" t="s">
        <v>74</v>
      </c>
    </row>
    <row r="28" spans="1:6" s="12" customFormat="1" ht="28.5" customHeight="1">
      <c r="A28" s="11" t="s">
        <v>60</v>
      </c>
      <c r="B28" s="5" t="s">
        <v>71</v>
      </c>
      <c r="C28" s="10">
        <v>2</v>
      </c>
      <c r="D28" s="10">
        <v>3</v>
      </c>
      <c r="F28" s="5" t="s">
        <v>76</v>
      </c>
    </row>
    <row r="29" spans="1:6" s="12" customFormat="1" ht="28.5" customHeight="1">
      <c r="A29" s="16" t="s">
        <v>62</v>
      </c>
      <c r="B29" s="5" t="s">
        <v>73</v>
      </c>
      <c r="C29" s="10">
        <v>1</v>
      </c>
      <c r="D29" s="10">
        <v>2</v>
      </c>
      <c r="F29" s="5" t="s">
        <v>78</v>
      </c>
    </row>
    <row r="30" spans="1:6" s="12" customFormat="1" ht="28.5" customHeight="1">
      <c r="A30" s="15" t="s">
        <v>64</v>
      </c>
      <c r="B30" s="5" t="s">
        <v>75</v>
      </c>
      <c r="C30" s="10">
        <v>2</v>
      </c>
      <c r="D30" s="10">
        <v>3</v>
      </c>
      <c r="F30" s="5" t="s">
        <v>79</v>
      </c>
    </row>
    <row r="31" spans="1:6" s="12" customFormat="1" ht="28.5" customHeight="1">
      <c r="A31" s="15" t="s">
        <v>64</v>
      </c>
      <c r="B31" s="5" t="s">
        <v>77</v>
      </c>
      <c r="C31" s="10">
        <v>1</v>
      </c>
      <c r="D31" s="10">
        <v>2</v>
      </c>
      <c r="F31" s="5" t="s">
        <v>80</v>
      </c>
    </row>
    <row r="32" spans="1:6" s="12" customFormat="1" ht="28.5" customHeight="1">
      <c r="A32" s="16" t="s">
        <v>66</v>
      </c>
      <c r="B32" s="5" t="s">
        <v>231</v>
      </c>
      <c r="C32" s="10">
        <v>1</v>
      </c>
      <c r="D32" s="10">
        <v>2</v>
      </c>
      <c r="F32" s="5" t="s">
        <v>82</v>
      </c>
    </row>
    <row r="33" spans="1:6" s="12" customFormat="1" ht="28.5" customHeight="1">
      <c r="A33" s="11" t="s">
        <v>68</v>
      </c>
      <c r="B33" s="5" t="s">
        <v>232</v>
      </c>
      <c r="C33" s="10">
        <v>1</v>
      </c>
      <c r="D33" s="10">
        <v>2</v>
      </c>
      <c r="F33" s="5" t="s">
        <v>84</v>
      </c>
    </row>
    <row r="34" spans="1:6" s="12" customFormat="1" ht="28.5" customHeight="1">
      <c r="A34" s="16" t="s">
        <v>70</v>
      </c>
      <c r="B34" s="5" t="s">
        <v>81</v>
      </c>
      <c r="C34" s="10">
        <v>2</v>
      </c>
      <c r="D34" s="10">
        <v>2</v>
      </c>
      <c r="F34" s="5" t="s">
        <v>168</v>
      </c>
    </row>
    <row r="35" spans="1:6" s="12" customFormat="1" ht="28.5" customHeight="1">
      <c r="A35" s="11" t="s">
        <v>72</v>
      </c>
      <c r="B35" s="5" t="s">
        <v>83</v>
      </c>
      <c r="C35" s="10">
        <v>1</v>
      </c>
      <c r="D35" s="10">
        <v>2</v>
      </c>
      <c r="F35" s="5" t="s">
        <v>86</v>
      </c>
    </row>
    <row r="36" spans="1:6" s="12" customFormat="1" ht="28.5" customHeight="1">
      <c r="A36" s="16" t="s">
        <v>74</v>
      </c>
      <c r="B36" s="5" t="s">
        <v>85</v>
      </c>
      <c r="C36" s="10">
        <v>1</v>
      </c>
      <c r="D36" s="10">
        <v>2</v>
      </c>
      <c r="F36" s="5" t="s">
        <v>88</v>
      </c>
    </row>
    <row r="37" spans="1:6" s="12" customFormat="1" ht="28.5" customHeight="1">
      <c r="A37" s="15" t="s">
        <v>76</v>
      </c>
      <c r="B37" s="5" t="s">
        <v>53</v>
      </c>
      <c r="C37" s="10">
        <v>2</v>
      </c>
      <c r="D37" s="10">
        <v>3</v>
      </c>
      <c r="F37" s="5" t="s">
        <v>89</v>
      </c>
    </row>
    <row r="38" spans="1:6" s="12" customFormat="1" ht="28.5" customHeight="1">
      <c r="A38" s="15" t="s">
        <v>76</v>
      </c>
      <c r="B38" s="5" t="s">
        <v>87</v>
      </c>
      <c r="C38" s="10">
        <v>1</v>
      </c>
      <c r="D38" s="10">
        <v>2</v>
      </c>
      <c r="F38" s="5" t="s">
        <v>90</v>
      </c>
    </row>
    <row r="39" spans="1:6" s="12" customFormat="1" ht="28.5" customHeight="1">
      <c r="A39" s="14" t="s">
        <v>78</v>
      </c>
      <c r="B39" s="5" t="s">
        <v>233</v>
      </c>
      <c r="C39" s="10">
        <v>2</v>
      </c>
      <c r="D39" s="10">
        <v>4</v>
      </c>
      <c r="F39" s="5" t="s">
        <v>91</v>
      </c>
    </row>
    <row r="40" spans="1:6" s="12" customFormat="1" ht="28.5" customHeight="1">
      <c r="A40" s="14" t="s">
        <v>78</v>
      </c>
      <c r="B40" s="5" t="s">
        <v>234</v>
      </c>
      <c r="C40" s="10">
        <v>1</v>
      </c>
      <c r="D40" s="10">
        <v>2</v>
      </c>
      <c r="F40" s="5" t="s">
        <v>92</v>
      </c>
    </row>
    <row r="41" spans="1:6" s="12" customFormat="1" ht="28.5" customHeight="1">
      <c r="A41" s="15" t="s">
        <v>79</v>
      </c>
      <c r="B41" s="5" t="s">
        <v>235</v>
      </c>
      <c r="C41" s="10">
        <v>3</v>
      </c>
      <c r="D41" s="10">
        <v>5</v>
      </c>
      <c r="F41" s="5" t="s">
        <v>93</v>
      </c>
    </row>
    <row r="42" spans="1:6" s="12" customFormat="1" ht="28.5" customHeight="1">
      <c r="A42" s="15" t="s">
        <v>79</v>
      </c>
      <c r="B42" s="5" t="s">
        <v>236</v>
      </c>
      <c r="C42" s="10">
        <v>2</v>
      </c>
      <c r="D42" s="10">
        <v>4</v>
      </c>
      <c r="F42" s="5" t="s">
        <v>94</v>
      </c>
    </row>
    <row r="43" spans="1:6" s="12" customFormat="1" ht="28.5" customHeight="1">
      <c r="A43" s="15" t="s">
        <v>79</v>
      </c>
      <c r="B43" s="5" t="s">
        <v>237</v>
      </c>
      <c r="C43" s="10">
        <v>2</v>
      </c>
      <c r="D43" s="10">
        <v>3</v>
      </c>
      <c r="F43" s="5" t="s">
        <v>95</v>
      </c>
    </row>
    <row r="44" spans="1:6" s="12" customFormat="1" ht="28.5" customHeight="1">
      <c r="A44" s="6" t="s">
        <v>80</v>
      </c>
      <c r="B44" s="5" t="s">
        <v>238</v>
      </c>
      <c r="C44" s="10">
        <v>3</v>
      </c>
      <c r="D44" s="10">
        <v>5</v>
      </c>
      <c r="F44" s="5" t="s">
        <v>97</v>
      </c>
    </row>
    <row r="45" spans="1:6" s="12" customFormat="1" ht="28.5" customHeight="1">
      <c r="A45" s="6" t="s">
        <v>80</v>
      </c>
      <c r="B45" s="5" t="s">
        <v>239</v>
      </c>
      <c r="C45" s="10">
        <v>1</v>
      </c>
      <c r="D45" s="10">
        <v>2</v>
      </c>
      <c r="F45" s="5" t="s">
        <v>98</v>
      </c>
    </row>
    <row r="46" spans="1:6" s="12" customFormat="1" ht="28.5" customHeight="1">
      <c r="A46" s="11" t="s">
        <v>82</v>
      </c>
      <c r="B46" s="5" t="s">
        <v>96</v>
      </c>
      <c r="C46" s="10">
        <v>2</v>
      </c>
      <c r="D46" s="10">
        <v>3</v>
      </c>
      <c r="F46" s="5" t="s">
        <v>99</v>
      </c>
    </row>
    <row r="47" spans="1:6" s="12" customFormat="1" ht="28.5" customHeight="1">
      <c r="A47" s="6" t="s">
        <v>84</v>
      </c>
      <c r="B47" s="5" t="s">
        <v>53</v>
      </c>
      <c r="C47" s="10">
        <v>2</v>
      </c>
      <c r="D47" s="10">
        <v>3</v>
      </c>
      <c r="F47" s="5" t="s">
        <v>100</v>
      </c>
    </row>
    <row r="48" spans="1:6" s="12" customFormat="1" ht="28.5" customHeight="1">
      <c r="A48" s="11" t="s">
        <v>168</v>
      </c>
      <c r="B48" s="5" t="s">
        <v>241</v>
      </c>
      <c r="C48" s="10">
        <v>3</v>
      </c>
      <c r="D48" s="10">
        <v>5</v>
      </c>
      <c r="F48" s="5" t="s">
        <v>102</v>
      </c>
    </row>
    <row r="49" spans="1:6" s="12" customFormat="1" ht="28.5" customHeight="1">
      <c r="A49" s="11" t="s">
        <v>168</v>
      </c>
      <c r="B49" s="5" t="s">
        <v>240</v>
      </c>
      <c r="C49" s="10">
        <v>2</v>
      </c>
      <c r="D49" s="10">
        <v>4</v>
      </c>
      <c r="F49" s="5" t="s">
        <v>104</v>
      </c>
    </row>
    <row r="50" spans="1:6" s="12" customFormat="1" ht="28.5" customHeight="1">
      <c r="A50" s="6" t="s">
        <v>86</v>
      </c>
      <c r="B50" s="5" t="s">
        <v>101</v>
      </c>
      <c r="C50" s="10">
        <v>2</v>
      </c>
      <c r="D50" s="10">
        <v>3</v>
      </c>
      <c r="F50" s="5" t="s">
        <v>106</v>
      </c>
    </row>
    <row r="51" spans="1:6" s="12" customFormat="1" ht="28.5" customHeight="1">
      <c r="A51" s="11" t="s">
        <v>88</v>
      </c>
      <c r="B51" s="5" t="s">
        <v>103</v>
      </c>
      <c r="C51" s="10">
        <v>1</v>
      </c>
      <c r="D51" s="10">
        <v>2</v>
      </c>
      <c r="F51" s="5" t="s">
        <v>108</v>
      </c>
    </row>
    <row r="52" spans="1:6" s="12" customFormat="1" ht="28.5" customHeight="1">
      <c r="A52" s="6" t="s">
        <v>89</v>
      </c>
      <c r="B52" s="5" t="s">
        <v>105</v>
      </c>
      <c r="C52" s="10">
        <v>2</v>
      </c>
      <c r="D52" s="10">
        <v>3</v>
      </c>
      <c r="F52" s="5" t="s">
        <v>110</v>
      </c>
    </row>
    <row r="53" spans="1:6" s="12" customFormat="1" ht="28.5" customHeight="1">
      <c r="A53" s="11" t="s">
        <v>90</v>
      </c>
      <c r="B53" s="5" t="s">
        <v>107</v>
      </c>
      <c r="C53" s="10">
        <v>1</v>
      </c>
      <c r="D53" s="10">
        <v>2</v>
      </c>
      <c r="F53" s="5" t="s">
        <v>112</v>
      </c>
    </row>
    <row r="54" spans="1:6" s="12" customFormat="1" ht="28.5" customHeight="1">
      <c r="A54" s="6" t="s">
        <v>91</v>
      </c>
      <c r="B54" s="5" t="s">
        <v>109</v>
      </c>
      <c r="C54" s="10">
        <v>2</v>
      </c>
      <c r="D54" s="10">
        <v>4</v>
      </c>
      <c r="F54" s="5" t="s">
        <v>114</v>
      </c>
    </row>
    <row r="55" spans="1:6" s="12" customFormat="1" ht="28.5" customHeight="1">
      <c r="A55" s="6" t="s">
        <v>91</v>
      </c>
      <c r="B55" s="5" t="s">
        <v>111</v>
      </c>
      <c r="C55" s="10">
        <v>1</v>
      </c>
      <c r="D55" s="10">
        <v>2</v>
      </c>
      <c r="F55" s="5" t="s">
        <v>116</v>
      </c>
    </row>
    <row r="56" spans="1:6" s="12" customFormat="1" ht="28.5" customHeight="1">
      <c r="A56" s="11" t="s">
        <v>92</v>
      </c>
      <c r="B56" s="5" t="s">
        <v>113</v>
      </c>
      <c r="C56" s="10">
        <v>2</v>
      </c>
      <c r="D56" s="10">
        <v>4</v>
      </c>
      <c r="F56" s="4" t="s">
        <v>117</v>
      </c>
    </row>
    <row r="57" spans="1:6" s="12" customFormat="1" ht="28.5" customHeight="1">
      <c r="A57" s="11" t="s">
        <v>92</v>
      </c>
      <c r="B57" s="5" t="s">
        <v>115</v>
      </c>
      <c r="C57" s="10">
        <v>1</v>
      </c>
      <c r="D57" s="10">
        <v>2</v>
      </c>
      <c r="F57" s="5" t="s">
        <v>119</v>
      </c>
    </row>
    <row r="58" spans="1:6" s="12" customFormat="1" ht="28.5" customHeight="1">
      <c r="A58" s="6" t="s">
        <v>93</v>
      </c>
      <c r="B58" s="5" t="s">
        <v>53</v>
      </c>
      <c r="C58" s="10">
        <v>2</v>
      </c>
      <c r="D58" s="10">
        <v>3</v>
      </c>
      <c r="F58" s="5" t="s">
        <v>120</v>
      </c>
    </row>
    <row r="59" spans="1:6" s="12" customFormat="1" ht="28.5" customHeight="1">
      <c r="A59" s="6" t="s">
        <v>93</v>
      </c>
      <c r="B59" s="5" t="s">
        <v>118</v>
      </c>
      <c r="C59" s="10">
        <v>1</v>
      </c>
      <c r="D59" s="10">
        <v>2</v>
      </c>
      <c r="F59" s="5" t="s">
        <v>121</v>
      </c>
    </row>
    <row r="60" spans="1:6" s="12" customFormat="1" ht="28.5" customHeight="1">
      <c r="A60" s="11" t="s">
        <v>94</v>
      </c>
      <c r="B60" s="5" t="s">
        <v>53</v>
      </c>
      <c r="C60" s="10">
        <v>1</v>
      </c>
      <c r="D60" s="10">
        <v>2</v>
      </c>
      <c r="F60" s="5" t="s">
        <v>123</v>
      </c>
    </row>
    <row r="61" spans="1:6" s="12" customFormat="1" ht="28.5" customHeight="1">
      <c r="A61" s="6" t="s">
        <v>95</v>
      </c>
      <c r="B61" s="5" t="s">
        <v>53</v>
      </c>
      <c r="C61" s="10">
        <v>1</v>
      </c>
      <c r="D61" s="10">
        <v>2</v>
      </c>
      <c r="F61" s="5" t="s">
        <v>125</v>
      </c>
    </row>
    <row r="62" spans="1:6" s="12" customFormat="1" ht="28.5" customHeight="1">
      <c r="A62" s="11" t="s">
        <v>97</v>
      </c>
      <c r="B62" s="5" t="s">
        <v>122</v>
      </c>
      <c r="C62" s="10">
        <v>1</v>
      </c>
      <c r="D62" s="10">
        <v>2</v>
      </c>
      <c r="F62" s="5" t="s">
        <v>127</v>
      </c>
    </row>
    <row r="63" spans="1:6" s="12" customFormat="1" ht="28.5" customHeight="1">
      <c r="A63" s="6" t="s">
        <v>98</v>
      </c>
      <c r="B63" s="5" t="s">
        <v>124</v>
      </c>
      <c r="C63" s="10">
        <v>1</v>
      </c>
      <c r="D63" s="10">
        <v>2</v>
      </c>
      <c r="F63" s="5" t="s">
        <v>128</v>
      </c>
    </row>
    <row r="64" spans="1:6" s="12" customFormat="1" ht="28.5" customHeight="1">
      <c r="A64" s="11" t="s">
        <v>99</v>
      </c>
      <c r="B64" s="5" t="s">
        <v>126</v>
      </c>
      <c r="C64" s="10">
        <v>2</v>
      </c>
      <c r="D64" s="10">
        <v>4</v>
      </c>
      <c r="F64" s="5" t="s">
        <v>130</v>
      </c>
    </row>
    <row r="65" spans="1:6" s="12" customFormat="1" ht="28.5" customHeight="1">
      <c r="A65" s="16" t="s">
        <v>100</v>
      </c>
      <c r="B65" s="5" t="s">
        <v>48</v>
      </c>
      <c r="C65" s="10">
        <v>1</v>
      </c>
      <c r="D65" s="10">
        <v>2</v>
      </c>
      <c r="F65" s="5" t="s">
        <v>132</v>
      </c>
    </row>
    <row r="66" spans="1:6" s="12" customFormat="1" ht="28.5" customHeight="1">
      <c r="A66" s="11" t="s">
        <v>102</v>
      </c>
      <c r="B66" s="5" t="s">
        <v>129</v>
      </c>
      <c r="C66" s="10">
        <v>2</v>
      </c>
      <c r="D66" s="10">
        <v>4</v>
      </c>
      <c r="F66" s="5" t="s">
        <v>134</v>
      </c>
    </row>
    <row r="67" spans="1:6" s="12" customFormat="1" ht="28.5" customHeight="1">
      <c r="A67" s="16" t="s">
        <v>104</v>
      </c>
      <c r="B67" s="5" t="s">
        <v>131</v>
      </c>
      <c r="C67" s="10">
        <v>1</v>
      </c>
      <c r="D67" s="10">
        <v>2</v>
      </c>
      <c r="F67" s="5" t="s">
        <v>169</v>
      </c>
    </row>
    <row r="68" spans="1:6" s="12" customFormat="1" ht="28.5" customHeight="1">
      <c r="A68" s="11" t="s">
        <v>106</v>
      </c>
      <c r="B68" s="5" t="s">
        <v>133</v>
      </c>
      <c r="C68" s="10">
        <v>2</v>
      </c>
      <c r="D68" s="10">
        <v>4</v>
      </c>
      <c r="F68" s="11" t="s">
        <v>302</v>
      </c>
    </row>
    <row r="69" spans="1:6" s="12" customFormat="1" ht="28.5" customHeight="1">
      <c r="A69" s="11" t="s">
        <v>106</v>
      </c>
      <c r="B69" s="5" t="s">
        <v>135</v>
      </c>
      <c r="C69" s="10">
        <v>1</v>
      </c>
      <c r="D69" s="10">
        <v>2</v>
      </c>
    </row>
    <row r="70" spans="1:6" s="12" customFormat="1" ht="28.5" customHeight="1">
      <c r="A70" s="16" t="s">
        <v>108</v>
      </c>
      <c r="B70" s="5" t="s">
        <v>53</v>
      </c>
      <c r="C70" s="10">
        <v>1</v>
      </c>
      <c r="D70" s="10">
        <v>2</v>
      </c>
      <c r="F70" s="11" t="s">
        <v>243</v>
      </c>
    </row>
    <row r="71" spans="1:6" s="12" customFormat="1" ht="39" customHeight="1">
      <c r="A71" s="11" t="s">
        <v>110</v>
      </c>
      <c r="B71" s="5" t="s">
        <v>53</v>
      </c>
      <c r="C71" s="10">
        <v>1</v>
      </c>
      <c r="D71" s="10">
        <v>2</v>
      </c>
      <c r="F71" s="11" t="s">
        <v>193</v>
      </c>
    </row>
    <row r="72" spans="1:6" s="12" customFormat="1" ht="38.25" customHeight="1">
      <c r="A72" s="16" t="s">
        <v>112</v>
      </c>
      <c r="B72" s="5" t="s">
        <v>136</v>
      </c>
      <c r="C72" s="10">
        <v>1</v>
      </c>
      <c r="D72" s="10">
        <v>2</v>
      </c>
      <c r="F72" s="11" t="s">
        <v>244</v>
      </c>
    </row>
    <row r="73" spans="1:6" s="12" customFormat="1" ht="39" customHeight="1">
      <c r="A73" s="11" t="s">
        <v>114</v>
      </c>
      <c r="B73" s="5" t="s">
        <v>137</v>
      </c>
      <c r="C73" s="10">
        <v>1</v>
      </c>
      <c r="D73" s="10">
        <v>2</v>
      </c>
      <c r="F73" s="11" t="s">
        <v>199</v>
      </c>
    </row>
    <row r="74" spans="1:6" s="12" customFormat="1" ht="35.25" customHeight="1">
      <c r="A74" s="16" t="s">
        <v>116</v>
      </c>
      <c r="B74" s="5" t="s">
        <v>138</v>
      </c>
      <c r="C74" s="10">
        <v>2</v>
      </c>
      <c r="D74" s="10">
        <v>3</v>
      </c>
      <c r="F74" s="11" t="s">
        <v>245</v>
      </c>
    </row>
    <row r="75" spans="1:6" s="12" customFormat="1" ht="28.5" customHeight="1">
      <c r="A75" s="16" t="s">
        <v>116</v>
      </c>
      <c r="B75" s="5" t="s">
        <v>139</v>
      </c>
      <c r="C75" s="10">
        <v>1</v>
      </c>
      <c r="D75" s="10">
        <v>2</v>
      </c>
      <c r="F75" s="11" t="s">
        <v>200</v>
      </c>
    </row>
    <row r="76" spans="1:6" s="12" customFormat="1" ht="28.5" customHeight="1">
      <c r="A76" s="11" t="s">
        <v>117</v>
      </c>
      <c r="B76" s="5" t="s">
        <v>140</v>
      </c>
      <c r="C76" s="10">
        <v>3</v>
      </c>
      <c r="D76" s="10">
        <v>5</v>
      </c>
      <c r="F76" s="11" t="s">
        <v>196</v>
      </c>
    </row>
    <row r="77" spans="1:6" s="12" customFormat="1" ht="28.5" customHeight="1">
      <c r="A77" s="11" t="s">
        <v>117</v>
      </c>
      <c r="B77" s="5" t="s">
        <v>141</v>
      </c>
      <c r="C77" s="10">
        <v>2</v>
      </c>
      <c r="D77" s="10">
        <v>4</v>
      </c>
      <c r="F77" s="11" t="s">
        <v>201</v>
      </c>
    </row>
    <row r="78" spans="1:6" s="12" customFormat="1" ht="28.5" customHeight="1">
      <c r="A78" s="16" t="s">
        <v>119</v>
      </c>
      <c r="B78" s="5" t="s">
        <v>142</v>
      </c>
      <c r="C78" s="10">
        <v>2</v>
      </c>
      <c r="D78" s="10">
        <v>3</v>
      </c>
      <c r="F78" s="11" t="s">
        <v>198</v>
      </c>
    </row>
    <row r="79" spans="1:6" s="12" customFormat="1" ht="28.5" customHeight="1">
      <c r="A79" s="16" t="s">
        <v>119</v>
      </c>
      <c r="B79" s="5" t="s">
        <v>143</v>
      </c>
      <c r="C79" s="10">
        <v>1</v>
      </c>
      <c r="D79" s="10">
        <v>2</v>
      </c>
      <c r="F79" s="77" t="s">
        <v>364</v>
      </c>
    </row>
    <row r="80" spans="1:6" s="12" customFormat="1" ht="28.5" customHeight="1">
      <c r="A80" s="66" t="s">
        <v>302</v>
      </c>
      <c r="B80" s="67" t="s">
        <v>142</v>
      </c>
      <c r="C80" s="68">
        <v>1</v>
      </c>
      <c r="D80" s="68">
        <v>2</v>
      </c>
    </row>
    <row r="81" spans="1:4" s="12" customFormat="1" ht="28.5" customHeight="1">
      <c r="A81" s="11" t="s">
        <v>120</v>
      </c>
      <c r="B81" s="5" t="s">
        <v>144</v>
      </c>
      <c r="C81" s="10">
        <v>1</v>
      </c>
      <c r="D81" s="10">
        <v>2</v>
      </c>
    </row>
    <row r="82" spans="1:4" s="12" customFormat="1" ht="28.5" customHeight="1">
      <c r="A82" s="11" t="s">
        <v>121</v>
      </c>
      <c r="B82" s="5" t="s">
        <v>142</v>
      </c>
      <c r="C82" s="10">
        <v>2</v>
      </c>
      <c r="D82" s="10">
        <v>3</v>
      </c>
    </row>
    <row r="83" spans="1:4" s="12" customFormat="1" ht="28.5" customHeight="1">
      <c r="A83" s="11" t="s">
        <v>121</v>
      </c>
      <c r="B83" s="5" t="s">
        <v>145</v>
      </c>
      <c r="C83" s="10">
        <v>1</v>
      </c>
      <c r="D83" s="10">
        <v>2</v>
      </c>
    </row>
    <row r="84" spans="1:4" s="12" customFormat="1" ht="28.5" customHeight="1">
      <c r="A84" s="11" t="s">
        <v>123</v>
      </c>
      <c r="B84" s="5" t="s">
        <v>146</v>
      </c>
      <c r="C84" s="10">
        <v>1</v>
      </c>
      <c r="D84" s="10">
        <v>2</v>
      </c>
    </row>
    <row r="85" spans="1:4" s="12" customFormat="1" ht="28.5" customHeight="1">
      <c r="A85" s="11" t="s">
        <v>125</v>
      </c>
      <c r="B85" s="5" t="s">
        <v>147</v>
      </c>
      <c r="C85" s="10">
        <v>2</v>
      </c>
      <c r="D85" s="10">
        <v>3</v>
      </c>
    </row>
    <row r="86" spans="1:4" s="12" customFormat="1" ht="28.5" customHeight="1">
      <c r="A86" s="11" t="s">
        <v>127</v>
      </c>
      <c r="B86" s="5" t="s">
        <v>142</v>
      </c>
      <c r="C86" s="10">
        <v>1</v>
      </c>
      <c r="D86" s="10">
        <v>2</v>
      </c>
    </row>
    <row r="87" spans="1:4" s="12" customFormat="1" ht="28.5" customHeight="1">
      <c r="A87" s="11" t="s">
        <v>128</v>
      </c>
      <c r="B87" s="5" t="s">
        <v>148</v>
      </c>
      <c r="C87" s="10">
        <v>2</v>
      </c>
      <c r="D87" s="10">
        <v>3</v>
      </c>
    </row>
    <row r="88" spans="1:4" s="12" customFormat="1" ht="28.5" customHeight="1">
      <c r="A88" s="11" t="s">
        <v>130</v>
      </c>
      <c r="B88" s="5" t="s">
        <v>142</v>
      </c>
      <c r="C88" s="10">
        <v>2</v>
      </c>
      <c r="D88" s="10">
        <v>3</v>
      </c>
    </row>
    <row r="89" spans="1:4" s="12" customFormat="1" ht="28.5" customHeight="1">
      <c r="A89" s="11" t="s">
        <v>130</v>
      </c>
      <c r="B89" s="5" t="s">
        <v>149</v>
      </c>
      <c r="C89" s="10">
        <v>1</v>
      </c>
      <c r="D89" s="10">
        <v>2</v>
      </c>
    </row>
    <row r="90" spans="1:4" s="12" customFormat="1" ht="28.5" customHeight="1">
      <c r="A90" s="11" t="s">
        <v>132</v>
      </c>
      <c r="B90" s="5" t="s">
        <v>150</v>
      </c>
      <c r="C90" s="10">
        <v>2</v>
      </c>
      <c r="D90" s="10">
        <v>3</v>
      </c>
    </row>
    <row r="91" spans="1:4" s="12" customFormat="1" ht="31.5" customHeight="1">
      <c r="A91" s="11" t="s">
        <v>132</v>
      </c>
      <c r="B91" s="5" t="s">
        <v>151</v>
      </c>
      <c r="C91" s="10">
        <v>1</v>
      </c>
      <c r="D91" s="10">
        <v>2</v>
      </c>
    </row>
    <row r="92" spans="1:4" ht="31.5" customHeight="1">
      <c r="A92" s="11" t="s">
        <v>134</v>
      </c>
      <c r="B92" s="5" t="s">
        <v>142</v>
      </c>
      <c r="C92" s="10">
        <v>1</v>
      </c>
      <c r="D92" s="10">
        <v>2</v>
      </c>
    </row>
    <row r="93" spans="1:4" ht="26.25" customHeight="1">
      <c r="A93" s="11" t="s">
        <v>169</v>
      </c>
      <c r="B93" s="5" t="s">
        <v>142</v>
      </c>
      <c r="C93" s="10">
        <v>2</v>
      </c>
      <c r="D93" s="10">
        <v>3</v>
      </c>
    </row>
    <row r="94" spans="1:4" ht="26.25" customHeight="1">
      <c r="A94" s="11" t="s">
        <v>169</v>
      </c>
      <c r="B94" s="5" t="s">
        <v>152</v>
      </c>
      <c r="C94" s="10">
        <v>1</v>
      </c>
      <c r="D94" s="10">
        <v>2</v>
      </c>
    </row>
    <row r="95" spans="1:4" ht="26.25" customHeight="1">
      <c r="A95" s="11" t="s">
        <v>243</v>
      </c>
      <c r="B95" s="5" t="s">
        <v>197</v>
      </c>
      <c r="C95" s="19">
        <v>2</v>
      </c>
      <c r="D95" s="19">
        <v>3</v>
      </c>
    </row>
    <row r="96" spans="1:4" ht="26.25" customHeight="1">
      <c r="A96" s="11" t="s">
        <v>193</v>
      </c>
      <c r="B96" s="5" t="s">
        <v>197</v>
      </c>
      <c r="C96" s="19">
        <v>2</v>
      </c>
      <c r="D96" s="19">
        <v>3</v>
      </c>
    </row>
    <row r="97" spans="1:4" ht="37.5" customHeight="1">
      <c r="A97" s="11" t="s">
        <v>244</v>
      </c>
      <c r="B97" s="5" t="s">
        <v>197</v>
      </c>
      <c r="C97" s="19">
        <v>4</v>
      </c>
      <c r="D97" s="19">
        <v>5</v>
      </c>
    </row>
    <row r="98" spans="1:4" ht="29.25" customHeight="1">
      <c r="A98" s="11" t="s">
        <v>199</v>
      </c>
      <c r="B98" s="5" t="s">
        <v>197</v>
      </c>
      <c r="C98" s="19">
        <v>3</v>
      </c>
      <c r="D98" s="19">
        <v>4</v>
      </c>
    </row>
    <row r="99" spans="1:4" ht="24" customHeight="1">
      <c r="A99" s="11" t="s">
        <v>245</v>
      </c>
      <c r="B99" s="5" t="s">
        <v>197</v>
      </c>
      <c r="C99" s="19">
        <v>2</v>
      </c>
      <c r="D99" s="19">
        <v>3</v>
      </c>
    </row>
    <row r="100" spans="1:4" ht="36" customHeight="1">
      <c r="A100" s="11" t="s">
        <v>200</v>
      </c>
      <c r="B100" s="5" t="s">
        <v>197</v>
      </c>
      <c r="C100" s="19">
        <v>2</v>
      </c>
      <c r="D100" s="19">
        <v>3</v>
      </c>
    </row>
    <row r="101" spans="1:4">
      <c r="A101" s="11" t="s">
        <v>196</v>
      </c>
      <c r="B101" s="5" t="s">
        <v>197</v>
      </c>
      <c r="C101" s="19">
        <v>2</v>
      </c>
      <c r="D101" s="19">
        <v>3</v>
      </c>
    </row>
    <row r="102" spans="1:4">
      <c r="A102" s="11" t="s">
        <v>201</v>
      </c>
      <c r="B102" s="5" t="s">
        <v>197</v>
      </c>
      <c r="C102" s="19">
        <v>2</v>
      </c>
      <c r="D102" s="19">
        <v>3</v>
      </c>
    </row>
    <row r="103" spans="1:4">
      <c r="A103" s="11" t="s">
        <v>198</v>
      </c>
      <c r="B103" s="5" t="s">
        <v>197</v>
      </c>
      <c r="C103" s="19">
        <v>2</v>
      </c>
      <c r="D103" s="19">
        <v>3</v>
      </c>
    </row>
    <row r="104" spans="1:4">
      <c r="B104" s="1"/>
      <c r="C104" s="8"/>
      <c r="D104" s="8"/>
    </row>
    <row r="105" spans="1:4" ht="29.25" customHeight="1">
      <c r="B105" s="1"/>
      <c r="C105" s="8"/>
      <c r="D105" s="8"/>
    </row>
    <row r="106" spans="1:4" ht="46.5" customHeight="1">
      <c r="B106" s="1"/>
      <c r="C106" s="8"/>
      <c r="D106" s="8"/>
    </row>
    <row r="107" spans="1:4" ht="43.5" customHeight="1">
      <c r="A107" s="11" t="s">
        <v>192</v>
      </c>
      <c r="B107" s="19">
        <v>2</v>
      </c>
      <c r="C107" s="19">
        <v>3</v>
      </c>
      <c r="D107"/>
    </row>
    <row r="108" spans="1:4" ht="42" customHeight="1">
      <c r="A108" s="11" t="s">
        <v>193</v>
      </c>
      <c r="B108" s="19">
        <v>2</v>
      </c>
      <c r="C108" s="19">
        <v>3</v>
      </c>
      <c r="D108"/>
    </row>
    <row r="109" spans="1:4" ht="39" customHeight="1">
      <c r="A109" s="11" t="s">
        <v>194</v>
      </c>
      <c r="B109" s="19">
        <v>4</v>
      </c>
      <c r="C109" s="19">
        <v>5</v>
      </c>
      <c r="D109"/>
    </row>
    <row r="110" spans="1:4" ht="28.5" customHeight="1">
      <c r="A110" s="11" t="s">
        <v>199</v>
      </c>
      <c r="B110" s="19">
        <v>3</v>
      </c>
      <c r="C110" s="19">
        <v>4</v>
      </c>
      <c r="D110"/>
    </row>
    <row r="111" spans="1:4" ht="27" customHeight="1">
      <c r="A111" s="11" t="s">
        <v>195</v>
      </c>
      <c r="B111" s="19">
        <v>2</v>
      </c>
      <c r="C111" s="19">
        <v>3</v>
      </c>
      <c r="D111"/>
    </row>
    <row r="112" spans="1:4" ht="32.25" customHeight="1">
      <c r="A112" s="11" t="s">
        <v>200</v>
      </c>
      <c r="B112" s="19">
        <v>2</v>
      </c>
      <c r="C112" s="19">
        <v>3</v>
      </c>
      <c r="D112"/>
    </row>
    <row r="113" spans="1:4">
      <c r="A113" s="11" t="s">
        <v>196</v>
      </c>
      <c r="B113" s="19">
        <v>2</v>
      </c>
      <c r="C113" s="19">
        <v>3</v>
      </c>
      <c r="D113"/>
    </row>
    <row r="114" spans="1:4">
      <c r="A114" s="11" t="s">
        <v>201</v>
      </c>
      <c r="B114" s="19">
        <v>2</v>
      </c>
      <c r="C114" s="19">
        <v>3</v>
      </c>
      <c r="D114"/>
    </row>
    <row r="115" spans="1:4">
      <c r="A115" s="11" t="s">
        <v>198</v>
      </c>
      <c r="B115" s="19">
        <v>2</v>
      </c>
      <c r="C115" s="19">
        <v>3</v>
      </c>
      <c r="D115"/>
    </row>
    <row r="116" spans="1:4">
      <c r="A116" s="77" t="s">
        <v>364</v>
      </c>
      <c r="B116" s="78">
        <v>0</v>
      </c>
      <c r="C116" s="68">
        <v>1</v>
      </c>
      <c r="D116"/>
    </row>
    <row r="117" spans="1:4">
      <c r="B117" s="1"/>
      <c r="C117" s="8"/>
      <c r="D117" s="8"/>
    </row>
  </sheetData>
  <dataConsolidate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0"/>
  <dimension ref="A2:B7"/>
  <sheetViews>
    <sheetView workbookViewId="0">
      <selection activeCell="A12" sqref="A12"/>
    </sheetView>
  </sheetViews>
  <sheetFormatPr baseColWidth="10" defaultRowHeight="41.25" customHeight="1"/>
  <cols>
    <col min="1" max="1" width="51.28515625" customWidth="1"/>
  </cols>
  <sheetData>
    <row r="2" spans="1:2" ht="30" customHeight="1">
      <c r="A2" s="70" t="s">
        <v>306</v>
      </c>
      <c r="B2" s="17" t="s">
        <v>304</v>
      </c>
    </row>
    <row r="3" spans="1:2" ht="30" customHeight="1">
      <c r="A3" s="71" t="s">
        <v>1</v>
      </c>
      <c r="B3" s="69"/>
    </row>
    <row r="4" spans="1:2" ht="30" customHeight="1">
      <c r="A4" s="72" t="s">
        <v>404</v>
      </c>
      <c r="B4" s="24">
        <v>1</v>
      </c>
    </row>
    <row r="5" spans="1:2" ht="30" customHeight="1">
      <c r="A5" s="72" t="s">
        <v>403</v>
      </c>
      <c r="B5" s="24">
        <v>3</v>
      </c>
    </row>
    <row r="6" spans="1:2" ht="30" customHeight="1">
      <c r="A6" s="72" t="s">
        <v>326</v>
      </c>
      <c r="B6" s="24">
        <v>4</v>
      </c>
    </row>
    <row r="7" spans="1:2" ht="30" customHeight="1">
      <c r="A7" s="72"/>
      <c r="B7" s="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E18"/>
  <sheetViews>
    <sheetView workbookViewId="0">
      <selection activeCell="C18" sqref="C18"/>
    </sheetView>
  </sheetViews>
  <sheetFormatPr baseColWidth="10" defaultRowHeight="15"/>
  <cols>
    <col min="1" max="1" width="42" customWidth="1"/>
    <col min="3" max="3" width="32.85546875" customWidth="1"/>
    <col min="5" max="5" width="34.85546875" customWidth="1"/>
  </cols>
  <sheetData>
    <row r="1" spans="1:5" ht="27" customHeight="1">
      <c r="A1" s="70" t="s">
        <v>324</v>
      </c>
      <c r="C1" s="17" t="s">
        <v>328</v>
      </c>
      <c r="E1" s="17" t="s">
        <v>330</v>
      </c>
    </row>
    <row r="2" spans="1:5" ht="27" customHeight="1">
      <c r="A2" s="73" t="s">
        <v>1</v>
      </c>
      <c r="C2" s="73" t="s">
        <v>1</v>
      </c>
      <c r="E2" s="73" t="s">
        <v>1</v>
      </c>
    </row>
    <row r="3" spans="1:5" ht="27" customHeight="1">
      <c r="A3" s="17" t="s">
        <v>311</v>
      </c>
      <c r="C3" s="17" t="s">
        <v>186</v>
      </c>
      <c r="E3" s="17" t="s">
        <v>186</v>
      </c>
    </row>
    <row r="4" spans="1:5" ht="27" customHeight="1">
      <c r="A4" s="17" t="s">
        <v>11</v>
      </c>
      <c r="C4" s="17" t="s">
        <v>187</v>
      </c>
      <c r="E4" s="17" t="s">
        <v>187</v>
      </c>
    </row>
    <row r="5" spans="1:5" ht="27" customHeight="1">
      <c r="A5" s="17" t="s">
        <v>312</v>
      </c>
    </row>
    <row r="6" spans="1:5" ht="27" customHeight="1">
      <c r="A6" s="17" t="s">
        <v>313</v>
      </c>
    </row>
    <row r="7" spans="1:5" ht="27" customHeight="1">
      <c r="A7" s="17" t="s">
        <v>314</v>
      </c>
    </row>
    <row r="8" spans="1:5" ht="27" customHeight="1">
      <c r="A8" s="17" t="s">
        <v>315</v>
      </c>
    </row>
    <row r="9" spans="1:5" ht="27" customHeight="1">
      <c r="A9" s="17" t="s">
        <v>316</v>
      </c>
    </row>
    <row r="10" spans="1:5" ht="27" customHeight="1">
      <c r="A10" s="17" t="s">
        <v>317</v>
      </c>
    </row>
    <row r="11" spans="1:5" ht="27" customHeight="1">
      <c r="A11" s="17" t="s">
        <v>318</v>
      </c>
    </row>
    <row r="12" spans="1:5" ht="27" customHeight="1">
      <c r="A12" s="17" t="s">
        <v>319</v>
      </c>
    </row>
    <row r="13" spans="1:5" ht="27" customHeight="1">
      <c r="A13" s="17" t="s">
        <v>320</v>
      </c>
    </row>
    <row r="14" spans="1:5" ht="27" customHeight="1">
      <c r="A14" s="17" t="s">
        <v>321</v>
      </c>
    </row>
    <row r="15" spans="1:5" ht="27" customHeight="1">
      <c r="A15" s="17" t="s">
        <v>322</v>
      </c>
    </row>
    <row r="16" spans="1:5" ht="27" customHeight="1">
      <c r="A16" s="17" t="s">
        <v>323</v>
      </c>
    </row>
    <row r="17" spans="1:1" ht="27" customHeight="1">
      <c r="A17" s="17" t="s">
        <v>325</v>
      </c>
    </row>
    <row r="18" spans="1:1" ht="27" customHeight="1">
      <c r="A18" s="17" t="s">
        <v>363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/>
  <dimension ref="B1:E76"/>
  <sheetViews>
    <sheetView topLeftCell="A2" workbookViewId="0">
      <selection activeCell="B66" sqref="B66"/>
    </sheetView>
  </sheetViews>
  <sheetFormatPr baseColWidth="10" defaultColWidth="11.42578125" defaultRowHeight="33" customHeight="1"/>
  <cols>
    <col min="1" max="1" width="11.42578125" style="2"/>
    <col min="2" max="2" width="80.5703125" style="2" customWidth="1"/>
    <col min="3" max="3" width="11.42578125" style="2"/>
    <col min="4" max="4" width="39.7109375" style="2" customWidth="1"/>
    <col min="5" max="5" width="34.140625" style="2" customWidth="1"/>
    <col min="6" max="6" width="40.28515625" style="2" customWidth="1"/>
    <col min="7" max="7" width="27" style="2" customWidth="1"/>
    <col min="8" max="16384" width="11.42578125" style="2"/>
  </cols>
  <sheetData>
    <row r="1" spans="2:5" ht="33" customHeight="1">
      <c r="B1" s="70" t="s">
        <v>351</v>
      </c>
    </row>
    <row r="2" spans="2:5" ht="33" customHeight="1">
      <c r="B2" s="11" t="s">
        <v>24</v>
      </c>
      <c r="D2" s="17" t="s">
        <v>341</v>
      </c>
      <c r="E2" s="17"/>
    </row>
    <row r="3" spans="2:5" ht="33" customHeight="1">
      <c r="B3" s="11" t="s">
        <v>2</v>
      </c>
      <c r="D3" s="73" t="s">
        <v>1</v>
      </c>
      <c r="E3" s="17">
        <v>0</v>
      </c>
    </row>
    <row r="4" spans="2:5" ht="33" customHeight="1">
      <c r="B4" s="5" t="s">
        <v>30</v>
      </c>
      <c r="D4" s="17" t="s">
        <v>342</v>
      </c>
      <c r="E4" s="17">
        <v>1</v>
      </c>
    </row>
    <row r="5" spans="2:5" ht="33" customHeight="1">
      <c r="B5" s="5" t="s">
        <v>33</v>
      </c>
      <c r="D5" s="17" t="s">
        <v>172</v>
      </c>
      <c r="E5" s="17">
        <v>2</v>
      </c>
    </row>
    <row r="6" spans="2:5" ht="33" customHeight="1">
      <c r="B6" s="5" t="s">
        <v>36</v>
      </c>
    </row>
    <row r="7" spans="2:5" ht="33" customHeight="1">
      <c r="B7" s="5" t="s">
        <v>39</v>
      </c>
      <c r="D7" s="17" t="s">
        <v>362</v>
      </c>
      <c r="E7" s="17"/>
    </row>
    <row r="8" spans="2:5" ht="33" customHeight="1">
      <c r="B8" s="5" t="s">
        <v>41</v>
      </c>
      <c r="D8" s="73" t="s">
        <v>1</v>
      </c>
      <c r="E8" s="17">
        <v>0</v>
      </c>
    </row>
    <row r="9" spans="2:5" ht="33" customHeight="1">
      <c r="B9" s="5" t="s">
        <v>43</v>
      </c>
      <c r="D9" s="17" t="s">
        <v>186</v>
      </c>
      <c r="E9" s="17">
        <v>1</v>
      </c>
    </row>
    <row r="10" spans="2:5" ht="33" customHeight="1">
      <c r="B10" s="5" t="s">
        <v>45</v>
      </c>
      <c r="D10" s="17" t="s">
        <v>187</v>
      </c>
      <c r="E10" s="17">
        <v>2</v>
      </c>
    </row>
    <row r="11" spans="2:5" ht="33" customHeight="1">
      <c r="B11" s="5" t="s">
        <v>47</v>
      </c>
    </row>
    <row r="12" spans="2:5" ht="33" customHeight="1">
      <c r="B12" s="5" t="s">
        <v>49</v>
      </c>
    </row>
    <row r="13" spans="2:5" ht="33" customHeight="1">
      <c r="B13" s="5" t="s">
        <v>51</v>
      </c>
    </row>
    <row r="14" spans="2:5" ht="33" customHeight="1">
      <c r="B14" s="5" t="s">
        <v>167</v>
      </c>
    </row>
    <row r="15" spans="2:5" ht="33" customHeight="1">
      <c r="B15" s="5" t="s">
        <v>54</v>
      </c>
    </row>
    <row r="16" spans="2:5" ht="33" customHeight="1">
      <c r="B16" s="5" t="s">
        <v>56</v>
      </c>
    </row>
    <row r="17" spans="2:2" ht="33" customHeight="1">
      <c r="B17" s="5" t="s">
        <v>58</v>
      </c>
    </row>
    <row r="18" spans="2:2" ht="33" customHeight="1">
      <c r="B18" s="5" t="s">
        <v>60</v>
      </c>
    </row>
    <row r="19" spans="2:2" ht="33" customHeight="1">
      <c r="B19" s="5" t="s">
        <v>62</v>
      </c>
    </row>
    <row r="20" spans="2:2" ht="33" customHeight="1">
      <c r="B20" s="5" t="s">
        <v>64</v>
      </c>
    </row>
    <row r="21" spans="2:2" ht="33" customHeight="1">
      <c r="B21" s="5" t="s">
        <v>66</v>
      </c>
    </row>
    <row r="22" spans="2:2" ht="33" customHeight="1">
      <c r="B22" s="5" t="s">
        <v>68</v>
      </c>
    </row>
    <row r="23" spans="2:2" ht="33" customHeight="1">
      <c r="B23" s="5" t="s">
        <v>70</v>
      </c>
    </row>
    <row r="24" spans="2:2" ht="33" customHeight="1">
      <c r="B24" s="5" t="s">
        <v>72</v>
      </c>
    </row>
    <row r="25" spans="2:2" ht="33" customHeight="1">
      <c r="B25" s="5" t="s">
        <v>74</v>
      </c>
    </row>
    <row r="26" spans="2:2" ht="33" customHeight="1">
      <c r="B26" s="5" t="s">
        <v>76</v>
      </c>
    </row>
    <row r="27" spans="2:2" ht="33" customHeight="1">
      <c r="B27" s="5" t="s">
        <v>78</v>
      </c>
    </row>
    <row r="28" spans="2:2" ht="33" customHeight="1">
      <c r="B28" s="5" t="s">
        <v>79</v>
      </c>
    </row>
    <row r="29" spans="2:2" ht="33" customHeight="1">
      <c r="B29" s="5" t="s">
        <v>80</v>
      </c>
    </row>
    <row r="30" spans="2:2" ht="33" customHeight="1">
      <c r="B30" s="5" t="s">
        <v>82</v>
      </c>
    </row>
    <row r="31" spans="2:2" ht="33" customHeight="1">
      <c r="B31" s="5" t="s">
        <v>84</v>
      </c>
    </row>
    <row r="32" spans="2:2" ht="33" customHeight="1">
      <c r="B32" s="5" t="s">
        <v>168</v>
      </c>
    </row>
    <row r="33" spans="2:2" ht="33" customHeight="1">
      <c r="B33" s="5" t="s">
        <v>86</v>
      </c>
    </row>
    <row r="34" spans="2:2" ht="33" customHeight="1">
      <c r="B34" s="5" t="s">
        <v>88</v>
      </c>
    </row>
    <row r="35" spans="2:2" ht="33" customHeight="1">
      <c r="B35" s="5" t="s">
        <v>89</v>
      </c>
    </row>
    <row r="36" spans="2:2" ht="33" customHeight="1">
      <c r="B36" s="5" t="s">
        <v>90</v>
      </c>
    </row>
    <row r="37" spans="2:2" ht="33" customHeight="1">
      <c r="B37" s="5" t="s">
        <v>91</v>
      </c>
    </row>
    <row r="38" spans="2:2" ht="33" customHeight="1">
      <c r="B38" s="5" t="s">
        <v>92</v>
      </c>
    </row>
    <row r="39" spans="2:2" ht="33" customHeight="1">
      <c r="B39" s="5" t="s">
        <v>93</v>
      </c>
    </row>
    <row r="40" spans="2:2" ht="33" customHeight="1">
      <c r="B40" s="5" t="s">
        <v>94</v>
      </c>
    </row>
    <row r="41" spans="2:2" ht="33" customHeight="1">
      <c r="B41" s="5" t="s">
        <v>95</v>
      </c>
    </row>
    <row r="42" spans="2:2" ht="33" customHeight="1">
      <c r="B42" s="5" t="s">
        <v>97</v>
      </c>
    </row>
    <row r="43" spans="2:2" ht="33" customHeight="1">
      <c r="B43" s="5" t="s">
        <v>98</v>
      </c>
    </row>
    <row r="44" spans="2:2" ht="33" customHeight="1">
      <c r="B44" s="5" t="s">
        <v>99</v>
      </c>
    </row>
    <row r="45" spans="2:2" ht="33" customHeight="1">
      <c r="B45" s="5" t="s">
        <v>100</v>
      </c>
    </row>
    <row r="46" spans="2:2" ht="33" customHeight="1">
      <c r="B46" s="5" t="s">
        <v>102</v>
      </c>
    </row>
    <row r="47" spans="2:2" ht="33" customHeight="1">
      <c r="B47" s="5" t="s">
        <v>104</v>
      </c>
    </row>
    <row r="48" spans="2:2" ht="33" customHeight="1">
      <c r="B48" s="5" t="s">
        <v>106</v>
      </c>
    </row>
    <row r="49" spans="2:2" ht="33" customHeight="1">
      <c r="B49" s="5" t="s">
        <v>108</v>
      </c>
    </row>
    <row r="50" spans="2:2" ht="33" customHeight="1">
      <c r="B50" s="5" t="s">
        <v>110</v>
      </c>
    </row>
    <row r="51" spans="2:2" ht="33" customHeight="1">
      <c r="B51" s="5" t="s">
        <v>112</v>
      </c>
    </row>
    <row r="52" spans="2:2" ht="33" customHeight="1">
      <c r="B52" s="5" t="s">
        <v>114</v>
      </c>
    </row>
    <row r="53" spans="2:2" ht="33" customHeight="1">
      <c r="B53" s="5" t="s">
        <v>116</v>
      </c>
    </row>
    <row r="54" spans="2:2" ht="33" customHeight="1">
      <c r="B54" s="4" t="s">
        <v>117</v>
      </c>
    </row>
    <row r="55" spans="2:2" ht="33" customHeight="1">
      <c r="B55" s="5" t="s">
        <v>119</v>
      </c>
    </row>
    <row r="56" spans="2:2" ht="33" customHeight="1">
      <c r="B56" s="5" t="s">
        <v>120</v>
      </c>
    </row>
    <row r="57" spans="2:2" ht="33" customHeight="1">
      <c r="B57" s="5" t="s">
        <v>121</v>
      </c>
    </row>
    <row r="58" spans="2:2" ht="33" customHeight="1">
      <c r="B58" s="5" t="s">
        <v>123</v>
      </c>
    </row>
    <row r="59" spans="2:2" ht="33" customHeight="1">
      <c r="B59" s="5" t="s">
        <v>125</v>
      </c>
    </row>
    <row r="60" spans="2:2" ht="33" customHeight="1">
      <c r="B60" s="5" t="s">
        <v>127</v>
      </c>
    </row>
    <row r="61" spans="2:2" ht="33" customHeight="1">
      <c r="B61" s="5" t="s">
        <v>128</v>
      </c>
    </row>
    <row r="62" spans="2:2" ht="33" customHeight="1">
      <c r="B62" s="5" t="s">
        <v>130</v>
      </c>
    </row>
    <row r="63" spans="2:2" ht="33" customHeight="1">
      <c r="B63" s="5" t="s">
        <v>132</v>
      </c>
    </row>
    <row r="64" spans="2:2" ht="33" customHeight="1">
      <c r="B64" s="5" t="s">
        <v>134</v>
      </c>
    </row>
    <row r="65" spans="2:2" ht="33" customHeight="1">
      <c r="B65" s="5" t="s">
        <v>169</v>
      </c>
    </row>
    <row r="66" spans="2:2" ht="33" customHeight="1">
      <c r="B66" s="11" t="s">
        <v>300</v>
      </c>
    </row>
    <row r="67" spans="2:2" ht="33" customHeight="1">
      <c r="B67" s="11" t="s">
        <v>243</v>
      </c>
    </row>
    <row r="68" spans="2:2" ht="33" customHeight="1">
      <c r="B68" s="11" t="s">
        <v>193</v>
      </c>
    </row>
    <row r="69" spans="2:2" ht="33" customHeight="1">
      <c r="B69" s="11" t="s">
        <v>244</v>
      </c>
    </row>
    <row r="70" spans="2:2" ht="33" customHeight="1">
      <c r="B70" s="11" t="s">
        <v>199</v>
      </c>
    </row>
    <row r="71" spans="2:2" ht="33" customHeight="1">
      <c r="B71" s="11" t="s">
        <v>245</v>
      </c>
    </row>
    <row r="72" spans="2:2" ht="33" customHeight="1">
      <c r="B72" s="11" t="s">
        <v>200</v>
      </c>
    </row>
    <row r="73" spans="2:2" ht="33" customHeight="1">
      <c r="B73" s="11" t="s">
        <v>196</v>
      </c>
    </row>
    <row r="74" spans="2:2" ht="33" customHeight="1">
      <c r="B74" s="11" t="s">
        <v>201</v>
      </c>
    </row>
    <row r="75" spans="2:2" ht="33" customHeight="1">
      <c r="B75" s="11" t="s">
        <v>198</v>
      </c>
    </row>
    <row r="76" spans="2:2" ht="33" customHeight="1">
      <c r="B76" s="17" t="s">
        <v>360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B2:C7"/>
  <sheetViews>
    <sheetView workbookViewId="0">
      <selection activeCell="B7" sqref="B7"/>
    </sheetView>
  </sheetViews>
  <sheetFormatPr baseColWidth="10" defaultRowHeight="15"/>
  <cols>
    <col min="2" max="2" width="47.140625" customWidth="1"/>
    <col min="3" max="3" width="25.7109375" customWidth="1"/>
  </cols>
  <sheetData>
    <row r="2" spans="2:3" ht="15.75" thickBot="1"/>
    <row r="3" spans="2:3" ht="30.75" customHeight="1">
      <c r="B3" s="52" t="s">
        <v>350</v>
      </c>
      <c r="C3" s="76" t="s">
        <v>355</v>
      </c>
    </row>
    <row r="4" spans="2:3" ht="30.75" customHeight="1">
      <c r="B4" s="51" t="s">
        <v>1</v>
      </c>
      <c r="C4" s="74">
        <v>0</v>
      </c>
    </row>
    <row r="5" spans="2:3" ht="30.75" customHeight="1">
      <c r="B5" s="51" t="s">
        <v>352</v>
      </c>
      <c r="C5" s="74">
        <v>1</v>
      </c>
    </row>
    <row r="6" spans="2:3" ht="30.75" customHeight="1">
      <c r="B6" s="51" t="s">
        <v>353</v>
      </c>
      <c r="C6" s="74">
        <v>2</v>
      </c>
    </row>
    <row r="7" spans="2:3" ht="30.75" customHeight="1" thickBot="1">
      <c r="B7" s="50" t="s">
        <v>354</v>
      </c>
      <c r="C7" s="75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E24"/>
  <sheetViews>
    <sheetView workbookViewId="0">
      <selection activeCell="B1" sqref="B1:B9"/>
    </sheetView>
  </sheetViews>
  <sheetFormatPr baseColWidth="10" defaultRowHeight="15"/>
  <cols>
    <col min="1" max="1" width="85.5703125" customWidth="1" collapsed="1"/>
    <col min="5" max="5" width="27.7109375" customWidth="1" collapsed="1"/>
  </cols>
  <sheetData>
    <row r="1" spans="1:5" ht="24.75" customHeight="1">
      <c r="A1" s="18" t="s">
        <v>173</v>
      </c>
      <c r="B1" s="19">
        <v>2</v>
      </c>
      <c r="C1" s="19">
        <v>3</v>
      </c>
      <c r="E1" s="17" t="s">
        <v>174</v>
      </c>
    </row>
    <row r="2" spans="1:5" ht="24" customHeight="1">
      <c r="A2" s="18" t="s">
        <v>175</v>
      </c>
      <c r="B2" s="19">
        <v>2</v>
      </c>
      <c r="C2" s="19">
        <v>3</v>
      </c>
      <c r="E2" s="17" t="s">
        <v>176</v>
      </c>
    </row>
    <row r="3" spans="1:5" ht="43.5" customHeight="1">
      <c r="A3" s="18" t="s">
        <v>177</v>
      </c>
      <c r="B3" s="19">
        <v>4</v>
      </c>
      <c r="C3" s="19">
        <v>5</v>
      </c>
    </row>
    <row r="4" spans="1:5" ht="36" customHeight="1">
      <c r="A4" s="18" t="s">
        <v>178</v>
      </c>
      <c r="B4" s="19">
        <v>3</v>
      </c>
      <c r="C4" s="19">
        <v>4</v>
      </c>
    </row>
    <row r="5" spans="1:5" ht="27" customHeight="1">
      <c r="A5" s="18" t="s">
        <v>179</v>
      </c>
      <c r="B5" s="19">
        <v>2</v>
      </c>
      <c r="C5" s="19">
        <v>3</v>
      </c>
    </row>
    <row r="6" spans="1:5" ht="34.5" customHeight="1">
      <c r="A6" s="18" t="s">
        <v>180</v>
      </c>
      <c r="B6" s="19">
        <v>2</v>
      </c>
      <c r="C6" s="19">
        <v>3</v>
      </c>
    </row>
    <row r="7" spans="1:5" ht="24.75" customHeight="1">
      <c r="A7" s="18" t="s">
        <v>181</v>
      </c>
      <c r="B7" s="19">
        <v>2</v>
      </c>
      <c r="C7" s="19">
        <v>3</v>
      </c>
    </row>
    <row r="8" spans="1:5" ht="28.5" customHeight="1">
      <c r="A8" s="18" t="s">
        <v>182</v>
      </c>
      <c r="B8" s="19">
        <v>2</v>
      </c>
      <c r="C8" s="19">
        <v>3</v>
      </c>
    </row>
    <row r="9" spans="1:5" ht="27" customHeight="1">
      <c r="A9" s="18" t="s">
        <v>183</v>
      </c>
      <c r="B9" s="19">
        <v>2</v>
      </c>
      <c r="C9" s="19">
        <v>3</v>
      </c>
    </row>
    <row r="13" spans="1:5">
      <c r="A13" s="3" t="s">
        <v>1</v>
      </c>
      <c r="B13" s="3">
        <v>0</v>
      </c>
    </row>
    <row r="14" spans="1:5">
      <c r="A14" s="3" t="s">
        <v>189</v>
      </c>
      <c r="B14" s="3">
        <v>3</v>
      </c>
    </row>
    <row r="15" spans="1:5">
      <c r="A15" s="3" t="s">
        <v>190</v>
      </c>
      <c r="B15" s="3">
        <v>2</v>
      </c>
    </row>
    <row r="16" spans="1:5">
      <c r="A16" s="3" t="s">
        <v>188</v>
      </c>
      <c r="B16" s="3">
        <v>1</v>
      </c>
    </row>
    <row r="20" spans="1:2">
      <c r="A20" s="3" t="s">
        <v>191</v>
      </c>
      <c r="B20" s="3">
        <v>0</v>
      </c>
    </row>
    <row r="21" spans="1:2">
      <c r="A21" s="3" t="s">
        <v>246</v>
      </c>
      <c r="B21" s="3">
        <v>7</v>
      </c>
    </row>
    <row r="22" spans="1:2">
      <c r="A22" s="3" t="s">
        <v>247</v>
      </c>
      <c r="B22" s="3">
        <v>6</v>
      </c>
    </row>
    <row r="23" spans="1:2">
      <c r="A23" s="3" t="s">
        <v>248</v>
      </c>
      <c r="B23" s="3">
        <v>4</v>
      </c>
    </row>
    <row r="24" spans="1:2">
      <c r="A24" s="3" t="s">
        <v>249</v>
      </c>
      <c r="B24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F20"/>
  <sheetViews>
    <sheetView workbookViewId="0">
      <selection activeCell="E17" sqref="E17"/>
    </sheetView>
  </sheetViews>
  <sheetFormatPr baseColWidth="10" defaultRowHeight="15"/>
  <cols>
    <col min="1" max="1" width="39.85546875" customWidth="1" collapsed="1"/>
    <col min="3" max="3" width="11.42578125" collapsed="1"/>
    <col min="4" max="4" width="36.85546875" customWidth="1" collapsed="1"/>
  </cols>
  <sheetData>
    <row r="1" spans="1:6">
      <c r="A1" s="3" t="s">
        <v>1</v>
      </c>
      <c r="B1" s="21">
        <v>0</v>
      </c>
      <c r="C1" s="30"/>
      <c r="D1" s="20" t="s">
        <v>1</v>
      </c>
      <c r="F1" s="3" t="s">
        <v>206</v>
      </c>
    </row>
    <row r="2" spans="1:6">
      <c r="A2" s="3" t="s">
        <v>184</v>
      </c>
      <c r="B2" s="21"/>
      <c r="C2" s="30"/>
      <c r="D2" s="20" t="s">
        <v>186</v>
      </c>
      <c r="F2" s="3" t="s">
        <v>209</v>
      </c>
    </row>
    <row r="3" spans="1:6">
      <c r="A3" s="3" t="s">
        <v>185</v>
      </c>
      <c r="B3" s="21"/>
      <c r="C3" s="30"/>
      <c r="D3" s="20" t="s">
        <v>187</v>
      </c>
    </row>
    <row r="4" spans="1:6">
      <c r="B4" s="29"/>
      <c r="C4" s="29"/>
    </row>
    <row r="9" spans="1:6">
      <c r="A9" s="3"/>
      <c r="D9" s="3" t="s">
        <v>206</v>
      </c>
    </row>
    <row r="10" spans="1:6">
      <c r="A10" s="3">
        <v>0</v>
      </c>
      <c r="D10" s="3" t="s">
        <v>209</v>
      </c>
    </row>
    <row r="11" spans="1:6">
      <c r="A11" s="3">
        <v>1</v>
      </c>
    </row>
    <row r="12" spans="1:6">
      <c r="A12" s="3">
        <v>2</v>
      </c>
    </row>
    <row r="13" spans="1:6">
      <c r="A13" s="3">
        <v>3</v>
      </c>
    </row>
    <row r="14" spans="1:6">
      <c r="A14" s="3">
        <v>4</v>
      </c>
    </row>
    <row r="15" spans="1:6">
      <c r="A15" s="3">
        <v>5</v>
      </c>
    </row>
    <row r="16" spans="1:6">
      <c r="A16" s="3">
        <v>6</v>
      </c>
    </row>
    <row r="17" spans="1:1">
      <c r="A17" s="3">
        <v>7</v>
      </c>
    </row>
    <row r="18" spans="1:1">
      <c r="A18" s="3">
        <v>8</v>
      </c>
    </row>
    <row r="19" spans="1:1">
      <c r="A19" s="3">
        <v>9</v>
      </c>
    </row>
    <row r="20" spans="1:1">
      <c r="A20" s="3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/>
  <dimension ref="A1:S33"/>
  <sheetViews>
    <sheetView topLeftCell="I1" workbookViewId="0">
      <selection activeCell="N28" sqref="N28"/>
    </sheetView>
  </sheetViews>
  <sheetFormatPr baseColWidth="10" defaultRowHeight="15"/>
  <cols>
    <col min="1" max="1" width="52" customWidth="1" collapsed="1"/>
    <col min="4" max="4" width="41.28515625" customWidth="1" collapsed="1"/>
    <col min="5" max="5" width="14.7109375" customWidth="1" collapsed="1"/>
    <col min="7" max="7" width="33.7109375" customWidth="1" collapsed="1"/>
    <col min="8" max="8" width="23.28515625" customWidth="1" collapsed="1"/>
    <col min="10" max="10" width="36.5703125" customWidth="1" collapsed="1"/>
    <col min="11" max="11" width="12.28515625" customWidth="1" collapsed="1"/>
    <col min="14" max="14" width="39.42578125" customWidth="1" collapsed="1"/>
    <col min="16" max="16" width="31.7109375" customWidth="1" collapsed="1"/>
    <col min="17" max="17" width="18.140625" customWidth="1" collapsed="1"/>
    <col min="18" max="18" width="23.5703125" customWidth="1" collapsed="1"/>
    <col min="19" max="19" width="20.7109375" customWidth="1" collapsed="1"/>
  </cols>
  <sheetData>
    <row r="1" spans="1:19" ht="37.5" customHeight="1">
      <c r="A1" s="47" t="s">
        <v>3</v>
      </c>
      <c r="B1" s="21"/>
      <c r="D1" s="23" t="s">
        <v>1</v>
      </c>
      <c r="E1" s="3">
        <v>0</v>
      </c>
      <c r="G1" s="3" t="s">
        <v>1</v>
      </c>
      <c r="H1" s="3">
        <v>0</v>
      </c>
      <c r="J1" s="3" t="s">
        <v>1</v>
      </c>
      <c r="K1" s="3">
        <v>0</v>
      </c>
      <c r="L1" s="3">
        <v>0</v>
      </c>
      <c r="N1" s="17" t="s">
        <v>3</v>
      </c>
      <c r="O1" s="24">
        <v>0</v>
      </c>
      <c r="Q1" s="11" t="s">
        <v>1</v>
      </c>
      <c r="R1" s="24">
        <v>0</v>
      </c>
    </row>
    <row r="2" spans="1:19" ht="53.25" customHeight="1">
      <c r="A2" s="46" t="s">
        <v>224</v>
      </c>
      <c r="B2" s="22">
        <v>3</v>
      </c>
      <c r="D2" s="3">
        <v>1</v>
      </c>
      <c r="E2" s="3">
        <v>1</v>
      </c>
      <c r="G2" s="3">
        <v>1</v>
      </c>
      <c r="H2" s="3">
        <v>3</v>
      </c>
      <c r="J2" s="25" t="s">
        <v>186</v>
      </c>
      <c r="K2" s="3">
        <v>2</v>
      </c>
      <c r="L2" s="3">
        <v>3</v>
      </c>
      <c r="N2" s="26" t="s">
        <v>203</v>
      </c>
      <c r="O2" s="22">
        <v>3</v>
      </c>
      <c r="Q2" s="17" t="s">
        <v>186</v>
      </c>
      <c r="R2" s="24">
        <v>3</v>
      </c>
    </row>
    <row r="3" spans="1:19" ht="45.75" customHeight="1">
      <c r="A3" s="47" t="s">
        <v>213</v>
      </c>
      <c r="B3" s="22">
        <v>1</v>
      </c>
      <c r="D3" s="3">
        <v>2</v>
      </c>
      <c r="E3" s="3">
        <v>2</v>
      </c>
      <c r="G3" s="3">
        <v>2</v>
      </c>
      <c r="H3" s="3">
        <v>5</v>
      </c>
      <c r="J3" s="25" t="s">
        <v>187</v>
      </c>
      <c r="K3" s="3">
        <v>0</v>
      </c>
      <c r="L3" s="3">
        <v>0</v>
      </c>
      <c r="N3" s="26" t="s">
        <v>204</v>
      </c>
      <c r="O3" s="22">
        <v>2</v>
      </c>
      <c r="Q3" s="17" t="s">
        <v>187</v>
      </c>
      <c r="R3" s="24">
        <v>0</v>
      </c>
    </row>
    <row r="4" spans="1:19" ht="42.75" customHeight="1">
      <c r="A4" s="48" t="s">
        <v>214</v>
      </c>
      <c r="B4" s="24">
        <v>0</v>
      </c>
      <c r="D4" s="3">
        <v>3</v>
      </c>
      <c r="E4" s="3">
        <v>3</v>
      </c>
      <c r="N4" s="26" t="s">
        <v>205</v>
      </c>
      <c r="O4" s="22">
        <v>1</v>
      </c>
      <c r="P4" s="17" t="s">
        <v>226</v>
      </c>
      <c r="Q4" s="24">
        <v>2007</v>
      </c>
    </row>
    <row r="5" spans="1:19" ht="32.25" customHeight="1">
      <c r="D5" s="3">
        <v>4</v>
      </c>
      <c r="E5" s="3">
        <v>4</v>
      </c>
      <c r="P5" s="17" t="s">
        <v>226</v>
      </c>
      <c r="Q5" s="24">
        <v>2008</v>
      </c>
      <c r="S5" s="1" t="s">
        <v>1</v>
      </c>
    </row>
    <row r="6" spans="1:19" ht="42.75" customHeight="1">
      <c r="D6" s="3">
        <v>5</v>
      </c>
      <c r="E6" s="3">
        <v>5</v>
      </c>
      <c r="P6" s="17" t="s">
        <v>226</v>
      </c>
      <c r="Q6" s="24">
        <v>2009</v>
      </c>
      <c r="S6" s="24" t="s">
        <v>186</v>
      </c>
    </row>
    <row r="7" spans="1:19">
      <c r="A7" t="s">
        <v>225</v>
      </c>
      <c r="B7">
        <f>VLOOKUP(A7,A1:B4,2)</f>
        <v>3</v>
      </c>
      <c r="P7" s="17" t="s">
        <v>226</v>
      </c>
      <c r="Q7" s="24">
        <v>2010</v>
      </c>
      <c r="S7" s="24" t="s">
        <v>187</v>
      </c>
    </row>
    <row r="8" spans="1:19">
      <c r="P8" s="17" t="s">
        <v>226</v>
      </c>
      <c r="Q8" s="24">
        <v>2011</v>
      </c>
    </row>
    <row r="9" spans="1:19">
      <c r="P9" s="17" t="s">
        <v>226</v>
      </c>
      <c r="Q9" s="24">
        <v>2012</v>
      </c>
    </row>
    <row r="10" spans="1:19" ht="25.5" customHeight="1">
      <c r="J10" s="3" t="s">
        <v>1</v>
      </c>
      <c r="N10" s="3">
        <v>1</v>
      </c>
      <c r="P10" s="17" t="s">
        <v>226</v>
      </c>
      <c r="Q10" s="24">
        <v>2013</v>
      </c>
      <c r="S10" s="17" t="s">
        <v>226</v>
      </c>
    </row>
    <row r="11" spans="1:19" ht="28.5" customHeight="1">
      <c r="D11" s="3" t="s">
        <v>1</v>
      </c>
      <c r="E11" s="3">
        <v>0</v>
      </c>
      <c r="G11" s="3" t="s">
        <v>1</v>
      </c>
      <c r="J11" s="3" t="s">
        <v>206</v>
      </c>
      <c r="N11" s="3">
        <v>2</v>
      </c>
      <c r="P11" s="17" t="s">
        <v>226</v>
      </c>
      <c r="Q11" s="24">
        <v>2014</v>
      </c>
      <c r="S11" s="17" t="s">
        <v>227</v>
      </c>
    </row>
    <row r="12" spans="1:19" ht="27" customHeight="1">
      <c r="A12" s="3">
        <v>0</v>
      </c>
      <c r="D12" s="26" t="s">
        <v>207</v>
      </c>
      <c r="E12" s="27">
        <v>7</v>
      </c>
      <c r="G12" s="3" t="s">
        <v>208</v>
      </c>
      <c r="J12" s="3" t="s">
        <v>209</v>
      </c>
      <c r="N12" s="3">
        <v>3</v>
      </c>
      <c r="P12" s="17" t="s">
        <v>226</v>
      </c>
      <c r="Q12" s="24">
        <v>2015</v>
      </c>
    </row>
    <row r="13" spans="1:19" ht="46.5" customHeight="1">
      <c r="A13" s="3">
        <v>1</v>
      </c>
      <c r="D13" s="26" t="s">
        <v>210</v>
      </c>
      <c r="E13" s="22">
        <v>6</v>
      </c>
      <c r="G13" s="3" t="s">
        <v>211</v>
      </c>
      <c r="P13" s="17" t="s">
        <v>226</v>
      </c>
      <c r="Q13" s="24">
        <v>2016</v>
      </c>
    </row>
    <row r="14" spans="1:19" ht="31.5" customHeight="1">
      <c r="A14" s="3">
        <v>2</v>
      </c>
      <c r="D14" s="26" t="s">
        <v>212</v>
      </c>
      <c r="E14" s="22">
        <v>4</v>
      </c>
      <c r="P14" s="17" t="s">
        <v>226</v>
      </c>
      <c r="Q14" s="24">
        <v>2017</v>
      </c>
    </row>
    <row r="15" spans="1:19" ht="27.75" customHeight="1">
      <c r="A15" s="3">
        <v>3</v>
      </c>
      <c r="P15" s="17" t="s">
        <v>226</v>
      </c>
      <c r="Q15" s="24">
        <v>2018</v>
      </c>
    </row>
    <row r="16" spans="1:19" ht="27.75" customHeight="1">
      <c r="A16" s="3">
        <v>4</v>
      </c>
      <c r="P16" s="17" t="s">
        <v>226</v>
      </c>
      <c r="Q16" s="24">
        <v>2019</v>
      </c>
    </row>
    <row r="17" spans="1:17" ht="32.25" customHeight="1">
      <c r="A17" s="3">
        <v>5</v>
      </c>
      <c r="P17" s="17" t="s">
        <v>226</v>
      </c>
      <c r="Q17" s="24">
        <v>2020</v>
      </c>
    </row>
    <row r="18" spans="1:17">
      <c r="P18" s="17" t="s">
        <v>226</v>
      </c>
      <c r="Q18" s="24">
        <v>2021</v>
      </c>
    </row>
    <row r="19" spans="1:17">
      <c r="P19" s="17" t="s">
        <v>227</v>
      </c>
      <c r="Q19" s="24">
        <v>2013</v>
      </c>
    </row>
    <row r="20" spans="1:17">
      <c r="A20" t="s">
        <v>250</v>
      </c>
      <c r="F20" t="s">
        <v>269</v>
      </c>
      <c r="P20" s="17" t="s">
        <v>227</v>
      </c>
      <c r="Q20" s="24">
        <v>2014</v>
      </c>
    </row>
    <row r="21" spans="1:17">
      <c r="A21" t="s">
        <v>252</v>
      </c>
      <c r="C21" t="s">
        <v>269</v>
      </c>
      <c r="D21" t="s">
        <v>258</v>
      </c>
      <c r="F21" t="s">
        <v>270</v>
      </c>
      <c r="P21" s="17" t="s">
        <v>227</v>
      </c>
      <c r="Q21" s="24">
        <v>2015</v>
      </c>
    </row>
    <row r="22" spans="1:17">
      <c r="A22" t="s">
        <v>251</v>
      </c>
      <c r="C22" t="s">
        <v>269</v>
      </c>
      <c r="D22" t="s">
        <v>259</v>
      </c>
      <c r="P22" s="17" t="s">
        <v>227</v>
      </c>
      <c r="Q22" s="24">
        <v>2016</v>
      </c>
    </row>
    <row r="23" spans="1:17">
      <c r="C23" t="s">
        <v>270</v>
      </c>
      <c r="D23" t="s">
        <v>265</v>
      </c>
      <c r="P23" s="17" t="s">
        <v>227</v>
      </c>
      <c r="Q23" s="24">
        <v>2017</v>
      </c>
    </row>
    <row r="24" spans="1:17">
      <c r="P24" s="17" t="s">
        <v>227</v>
      </c>
      <c r="Q24" s="24">
        <v>2018</v>
      </c>
    </row>
    <row r="25" spans="1:17">
      <c r="P25" s="17" t="s">
        <v>227</v>
      </c>
      <c r="Q25" s="24">
        <v>2019</v>
      </c>
    </row>
    <row r="26" spans="1:17">
      <c r="A26" t="s">
        <v>254</v>
      </c>
      <c r="P26" s="17" t="s">
        <v>227</v>
      </c>
      <c r="Q26" s="24">
        <v>2020</v>
      </c>
    </row>
    <row r="27" spans="1:17">
      <c r="A27" t="s">
        <v>253</v>
      </c>
      <c r="P27" s="17" t="s">
        <v>227</v>
      </c>
      <c r="Q27" s="24">
        <v>2021</v>
      </c>
    </row>
    <row r="30" spans="1:17">
      <c r="A30" t="s">
        <v>250</v>
      </c>
    </row>
    <row r="31" spans="1:17">
      <c r="A31" t="s">
        <v>256</v>
      </c>
      <c r="D31" t="s">
        <v>268</v>
      </c>
    </row>
    <row r="32" spans="1:17">
      <c r="A32" t="s">
        <v>267</v>
      </c>
      <c r="D32" t="s">
        <v>266</v>
      </c>
    </row>
    <row r="33" spans="1:1">
      <c r="A33" t="s">
        <v>255</v>
      </c>
    </row>
  </sheetData>
  <dataConsolidate/>
  <dataValidations count="1">
    <dataValidation type="list" allowBlank="1" showInputMessage="1" showErrorMessage="1" sqref="A7" xr:uid="{00000000-0002-0000-0900-000000000000}">
      <formula1>$A$1:$A$4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B9"/>
  <sheetViews>
    <sheetView workbookViewId="0">
      <selection activeCell="B7" sqref="B7"/>
    </sheetView>
  </sheetViews>
  <sheetFormatPr baseColWidth="10" defaultRowHeight="15"/>
  <cols>
    <col min="1" max="1" width="90" style="28" customWidth="1" collapsed="1"/>
    <col min="2" max="2" width="27.140625" customWidth="1" collapsed="1"/>
  </cols>
  <sheetData>
    <row r="1" spans="1:2" ht="56.25" customHeight="1">
      <c r="A1" s="11" t="s">
        <v>192</v>
      </c>
      <c r="B1" s="24">
        <f>IF('AUTOBAREMO LINEA 1'!$H$16&gt;0,1,0)</f>
        <v>1</v>
      </c>
    </row>
    <row r="2" spans="1:2" ht="56.25" customHeight="1">
      <c r="A2" s="11" t="s">
        <v>193</v>
      </c>
      <c r="B2" s="24">
        <f>IF('AUTOBAREMO LINEA 1'!$H$16&gt;0,1,0)</f>
        <v>1</v>
      </c>
    </row>
    <row r="3" spans="1:2" ht="56.25" customHeight="1">
      <c r="A3" s="11" t="s">
        <v>194</v>
      </c>
      <c r="B3" s="24">
        <f>IF('AUTOBAREMO LINEA 1'!$H$16&gt;0,1,0)</f>
        <v>1</v>
      </c>
    </row>
    <row r="4" spans="1:2" ht="56.25" customHeight="1">
      <c r="A4" s="11" t="s">
        <v>199</v>
      </c>
      <c r="B4" s="24">
        <f>IF('AUTOBAREMO LINEA 1'!$H$16&gt;0,1,0)</f>
        <v>1</v>
      </c>
    </row>
    <row r="5" spans="1:2" ht="56.25" customHeight="1">
      <c r="A5" s="11" t="s">
        <v>195</v>
      </c>
      <c r="B5" s="24">
        <f>IF('AUTOBAREMO LINEA 1'!$H$16&gt;0,1,0)</f>
        <v>1</v>
      </c>
    </row>
    <row r="6" spans="1:2" ht="56.25" customHeight="1">
      <c r="A6" s="11" t="s">
        <v>200</v>
      </c>
      <c r="B6" s="24">
        <f>IF('AUTOBAREMO LINEA 1'!H16&gt;0,1,0)</f>
        <v>1</v>
      </c>
    </row>
    <row r="7" spans="1:2" ht="56.25" customHeight="1">
      <c r="A7" s="11" t="s">
        <v>196</v>
      </c>
      <c r="B7" s="24">
        <f>IF('AUTOBAREMO LINEA 1'!$H$16&gt;0,1,0)</f>
        <v>1</v>
      </c>
    </row>
    <row r="8" spans="1:2" ht="56.25" customHeight="1">
      <c r="A8" s="11" t="s">
        <v>201</v>
      </c>
      <c r="B8" s="24">
        <f>IF('AUTOBAREMO LINEA 1'!$H$16&gt;0,1,0)</f>
        <v>1</v>
      </c>
    </row>
    <row r="9" spans="1:2" ht="56.25" customHeight="1">
      <c r="A9" s="11" t="s">
        <v>198</v>
      </c>
      <c r="B9" s="24">
        <f>IF('AUTOBAREMO LINEA 1'!$H$16&gt;0,1,0)</f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1:O22"/>
  <sheetViews>
    <sheetView workbookViewId="0">
      <selection activeCell="E5" sqref="E5"/>
    </sheetView>
  </sheetViews>
  <sheetFormatPr baseColWidth="10" defaultRowHeight="15"/>
  <cols>
    <col min="1" max="1" width="13.5703125" customWidth="1" collapsed="1"/>
    <col min="2" max="2" width="62.140625" customWidth="1" collapsed="1"/>
    <col min="4" max="4" width="34" customWidth="1" collapsed="1"/>
    <col min="5" max="5" width="30.85546875" customWidth="1" collapsed="1"/>
    <col min="6" max="6" width="10.28515625" customWidth="1" collapsed="1"/>
    <col min="7" max="7" width="31.42578125" customWidth="1" collapsed="1"/>
    <col min="12" max="12" width="32.85546875" customWidth="1" collapsed="1"/>
    <col min="13" max="13" width="27.5703125" customWidth="1" collapsed="1"/>
    <col min="15" max="15" width="26.7109375" customWidth="1" collapsed="1"/>
  </cols>
  <sheetData>
    <row r="1" spans="1:15" ht="27.75" customHeight="1">
      <c r="A1" s="24" t="s">
        <v>187</v>
      </c>
      <c r="B1" s="45" t="s">
        <v>4</v>
      </c>
      <c r="D1" s="42" t="s">
        <v>221</v>
      </c>
      <c r="E1" s="39" t="s">
        <v>215</v>
      </c>
      <c r="G1" s="33" t="s">
        <v>221</v>
      </c>
      <c r="I1" s="36" t="s">
        <v>186</v>
      </c>
      <c r="J1" s="31"/>
      <c r="L1" s="24" t="s">
        <v>228</v>
      </c>
      <c r="M1" s="38" t="s">
        <v>223</v>
      </c>
      <c r="O1" s="5" t="s">
        <v>228</v>
      </c>
    </row>
    <row r="2" spans="1:15" ht="27.75" customHeight="1" thickBot="1">
      <c r="A2" s="24" t="s">
        <v>187</v>
      </c>
      <c r="B2" s="45" t="s">
        <v>5</v>
      </c>
      <c r="D2" s="43" t="s">
        <v>219</v>
      </c>
      <c r="E2" s="40" t="s">
        <v>216</v>
      </c>
      <c r="G2" s="34" t="s">
        <v>217</v>
      </c>
      <c r="I2" s="37" t="s">
        <v>187</v>
      </c>
      <c r="J2" s="32"/>
      <c r="L2" s="24" t="s">
        <v>228</v>
      </c>
      <c r="M2" s="38" t="s">
        <v>222</v>
      </c>
      <c r="O2" s="5" t="s">
        <v>230</v>
      </c>
    </row>
    <row r="3" spans="1:15" ht="27.75" customHeight="1" thickBot="1">
      <c r="A3" s="24" t="s">
        <v>187</v>
      </c>
      <c r="B3" s="45" t="s">
        <v>6</v>
      </c>
      <c r="D3" s="43" t="s">
        <v>217</v>
      </c>
      <c r="E3" s="40" t="s">
        <v>217</v>
      </c>
      <c r="G3" s="35" t="s">
        <v>220</v>
      </c>
      <c r="L3" s="4" t="s">
        <v>229</v>
      </c>
      <c r="M3" s="3"/>
    </row>
    <row r="4" spans="1:15" ht="27.75" customHeight="1">
      <c r="A4" s="24" t="s">
        <v>187</v>
      </c>
      <c r="B4" s="45" t="s">
        <v>7</v>
      </c>
      <c r="D4" s="43" t="s">
        <v>217</v>
      </c>
      <c r="E4" s="40" t="s">
        <v>218</v>
      </c>
    </row>
    <row r="5" spans="1:15" ht="33.75" customHeight="1" thickBot="1">
      <c r="A5" s="24" t="s">
        <v>187</v>
      </c>
      <c r="B5" s="45" t="s">
        <v>8</v>
      </c>
      <c r="D5" s="44" t="s">
        <v>220</v>
      </c>
      <c r="E5" s="41"/>
    </row>
    <row r="6" spans="1:15" ht="27.75" customHeight="1">
      <c r="A6" s="24" t="s">
        <v>187</v>
      </c>
      <c r="B6" s="45" t="s">
        <v>9</v>
      </c>
    </row>
    <row r="7" spans="1:15" ht="27.75" customHeight="1">
      <c r="A7" s="24" t="s">
        <v>187</v>
      </c>
      <c r="B7" s="45" t="s">
        <v>10</v>
      </c>
    </row>
    <row r="8" spans="1:15" ht="27.75" customHeight="1">
      <c r="A8" s="24" t="s">
        <v>187</v>
      </c>
      <c r="B8" s="45" t="s">
        <v>11</v>
      </c>
    </row>
    <row r="9" spans="1:15" ht="27.75" customHeight="1">
      <c r="A9" s="24" t="s">
        <v>187</v>
      </c>
      <c r="B9" s="45" t="s">
        <v>12</v>
      </c>
    </row>
    <row r="10" spans="1:15" ht="27.75" customHeight="1">
      <c r="A10" s="24" t="s">
        <v>187</v>
      </c>
      <c r="B10" s="45" t="s">
        <v>13</v>
      </c>
    </row>
    <row r="11" spans="1:15" ht="27.75" customHeight="1">
      <c r="A11" s="24" t="s">
        <v>186</v>
      </c>
      <c r="B11" s="45" t="s">
        <v>14</v>
      </c>
    </row>
    <row r="12" spans="1:15" ht="27.75" customHeight="1">
      <c r="A12" s="24" t="s">
        <v>186</v>
      </c>
      <c r="B12" s="45" t="s">
        <v>15</v>
      </c>
    </row>
    <row r="13" spans="1:15" ht="27.75" customHeight="1">
      <c r="A13" s="24" t="s">
        <v>186</v>
      </c>
      <c r="B13" s="45" t="s">
        <v>16</v>
      </c>
    </row>
    <row r="14" spans="1:15" ht="27.75" customHeight="1">
      <c r="A14" s="24" t="s">
        <v>186</v>
      </c>
      <c r="B14" s="45" t="s">
        <v>17</v>
      </c>
    </row>
    <row r="15" spans="1:15" ht="27.75" customHeight="1">
      <c r="A15" s="24" t="s">
        <v>186</v>
      </c>
      <c r="B15" s="45" t="s">
        <v>18</v>
      </c>
    </row>
    <row r="16" spans="1:15" ht="27.75" customHeight="1">
      <c r="A16" s="24" t="s">
        <v>186</v>
      </c>
      <c r="B16" s="45" t="s">
        <v>19</v>
      </c>
    </row>
    <row r="17" spans="1:2" ht="27.75" customHeight="1">
      <c r="A17" s="24" t="s">
        <v>186</v>
      </c>
      <c r="B17" s="45" t="s">
        <v>20</v>
      </c>
    </row>
    <row r="18" spans="1:2" ht="27.75" customHeight="1">
      <c r="A18" s="24" t="s">
        <v>186</v>
      </c>
      <c r="B18" s="45" t="s">
        <v>21</v>
      </c>
    </row>
    <row r="19" spans="1:2" ht="27.75" customHeight="1">
      <c r="A19" s="24" t="s">
        <v>186</v>
      </c>
      <c r="B19" s="45" t="s">
        <v>22</v>
      </c>
    </row>
    <row r="20" spans="1:2" ht="27.75" customHeight="1">
      <c r="A20" s="24" t="s">
        <v>186</v>
      </c>
      <c r="B20" s="45" t="s">
        <v>9</v>
      </c>
    </row>
    <row r="21" spans="1:2" ht="27.75" customHeight="1">
      <c r="A21" s="24" t="s">
        <v>186</v>
      </c>
      <c r="B21" s="45" t="s">
        <v>10</v>
      </c>
    </row>
    <row r="22" spans="1:2" ht="27.75" customHeight="1">
      <c r="A22" s="24" t="s">
        <v>186</v>
      </c>
      <c r="B22" s="45" t="s">
        <v>23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A1:D14"/>
  <sheetViews>
    <sheetView workbookViewId="0">
      <selection sqref="A1:D7"/>
    </sheetView>
  </sheetViews>
  <sheetFormatPr baseColWidth="10" defaultRowHeight="15"/>
  <cols>
    <col min="2" max="2" width="46.42578125" customWidth="1" collapsed="1"/>
    <col min="4" max="4" width="27.42578125" customWidth="1" collapsed="1"/>
  </cols>
  <sheetData>
    <row r="1" spans="1:4">
      <c r="A1" t="s">
        <v>186</v>
      </c>
      <c r="B1" t="s">
        <v>264</v>
      </c>
      <c r="C1" t="s">
        <v>253</v>
      </c>
      <c r="D1" t="s">
        <v>257</v>
      </c>
    </row>
    <row r="2" spans="1:4">
      <c r="A2" t="s">
        <v>186</v>
      </c>
      <c r="B2" t="s">
        <v>264</v>
      </c>
      <c r="C2" t="s">
        <v>253</v>
      </c>
      <c r="D2" t="s">
        <v>261</v>
      </c>
    </row>
    <row r="3" spans="1:4">
      <c r="A3" t="s">
        <v>186</v>
      </c>
      <c r="B3" t="s">
        <v>264</v>
      </c>
      <c r="C3" t="s">
        <v>254</v>
      </c>
      <c r="D3" t="s">
        <v>265</v>
      </c>
    </row>
    <row r="4" spans="1:4">
      <c r="A4" t="s">
        <v>186</v>
      </c>
      <c r="B4" t="s">
        <v>259</v>
      </c>
      <c r="C4" t="s">
        <v>253</v>
      </c>
      <c r="D4" t="s">
        <v>262</v>
      </c>
    </row>
    <row r="5" spans="1:4">
      <c r="A5" t="s">
        <v>186</v>
      </c>
      <c r="B5" t="s">
        <v>259</v>
      </c>
      <c r="C5" t="s">
        <v>253</v>
      </c>
      <c r="D5" t="s">
        <v>263</v>
      </c>
    </row>
    <row r="6" spans="1:4">
      <c r="A6" t="s">
        <v>186</v>
      </c>
      <c r="B6" t="s">
        <v>259</v>
      </c>
      <c r="C6" t="s">
        <v>254</v>
      </c>
      <c r="D6" t="s">
        <v>260</v>
      </c>
    </row>
    <row r="7" spans="1:4">
      <c r="A7" t="s">
        <v>187</v>
      </c>
      <c r="B7" t="s">
        <v>229</v>
      </c>
      <c r="C7" s="2" t="s">
        <v>265</v>
      </c>
      <c r="D7" s="2" t="s">
        <v>265</v>
      </c>
    </row>
    <row r="13" spans="1:4">
      <c r="C13" s="29"/>
    </row>
    <row r="14" spans="1:4">
      <c r="C14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108</vt:i4>
      </vt:variant>
    </vt:vector>
  </HeadingPairs>
  <TitlesOfParts>
    <vt:vector size="121" baseType="lpstr">
      <vt:lpstr>AUTOBAREMO LINEA 1</vt:lpstr>
      <vt:lpstr>Datos generales. Criterios 2B-C</vt:lpstr>
      <vt:lpstr>E.1.Premios y festivales</vt:lpstr>
      <vt:lpstr>E.2. Estrenos</vt:lpstr>
      <vt:lpstr>F. Jefes de equipo</vt:lpstr>
      <vt:lpstr>H. Experiencia equipo</vt:lpstr>
      <vt:lpstr>J.Previsión contratación</vt:lpstr>
      <vt:lpstr>OCULTO PREMIOS Y HONORES</vt:lpstr>
      <vt:lpstr>OCULTO PRESENCIA FEMENINA</vt:lpstr>
      <vt:lpstr>OCULTO 1</vt:lpstr>
      <vt:lpstr>COMPUTO DE FESTIVALES DIRECTOR</vt:lpstr>
      <vt:lpstr>Combos datos generales</vt:lpstr>
      <vt:lpstr>Hoja1</vt:lpstr>
      <vt:lpstr>_NO</vt:lpstr>
      <vt:lpstr>_SI</vt:lpstr>
      <vt:lpstr>Anima_Brussels_International_Animation_Film_Festival</vt:lpstr>
      <vt:lpstr>Animation_is_Film_Festival</vt:lpstr>
      <vt:lpstr>Animayo</vt:lpstr>
      <vt:lpstr>'AUTOBAREMO LINEA 1'!Área_de_impresión</vt:lpstr>
      <vt:lpstr>BAFICI_Buenos_Aires_Festival_Internacional_de_Cine_Independiente</vt:lpstr>
      <vt:lpstr>Bilateral_con_un_único_país_extranjero</vt:lpstr>
      <vt:lpstr>Busan_International_Film_Festival</vt:lpstr>
      <vt:lpstr>Cairo_International_Film_Festival</vt:lpstr>
      <vt:lpstr>Cartoons_on_the_Bay_Pulcinella_Awards</vt:lpstr>
      <vt:lpstr>Chilemonos</vt:lpstr>
      <vt:lpstr>CHP_DOX</vt:lpstr>
      <vt:lpstr>Cinanima</vt:lpstr>
      <vt:lpstr>Cinema_Jove</vt:lpstr>
      <vt:lpstr>CPH_DOX</vt:lpstr>
      <vt:lpstr>'Datos generales. Criterios 2B-C'!Criterios</vt:lpstr>
      <vt:lpstr>DA_Film_Festival</vt:lpstr>
      <vt:lpstr>DOC_Lisboa</vt:lpstr>
      <vt:lpstr>'Datos generales. Criterios 2B-C'!Documental</vt:lpstr>
      <vt:lpstr>Documental</vt:lpstr>
      <vt:lpstr>Donostia_Zinemaldia_Festival_de_Cine_de_San_Sebastián_International_Film_Festival</vt:lpstr>
      <vt:lpstr>Es_animación</vt:lpstr>
      <vt:lpstr>'Datos generales. Criterios 2B-C'!Especial_valor_cinematográfico</vt:lpstr>
      <vt:lpstr>Especial_valor_cinematográfico</vt:lpstr>
      <vt:lpstr>European_Animation_Awards_Emile_Awards</vt:lpstr>
      <vt:lpstr>'Datos generales. Criterios 2B-C'!Experimental</vt:lpstr>
      <vt:lpstr>Experimental</vt:lpstr>
      <vt:lpstr>Fantastic_Fest_Austin</vt:lpstr>
      <vt:lpstr>Festival_de_Cannes</vt:lpstr>
      <vt:lpstr>Festival_de_Cine_Europeo_de_Sevilla</vt:lpstr>
      <vt:lpstr>Festival_de_Málaga</vt:lpstr>
      <vt:lpstr>Festival_del_Film_Locarno</vt:lpstr>
      <vt:lpstr>Festival_Ibearoamericano_de_Huelva</vt:lpstr>
      <vt:lpstr>Festival_Internacional_de_Cine_de_Cartagena_de_Indias</vt:lpstr>
      <vt:lpstr>Festival_Internacional_de_Cine_de_Gijón</vt:lpstr>
      <vt:lpstr>Festival_Internacional_de_Cine_de_Guadalajara_FICG</vt:lpstr>
      <vt:lpstr>Festival_Internacional_de_Cine_de_Las_Palmas_de_Gran_Canaria</vt:lpstr>
      <vt:lpstr>Festival_Internacional_de_Cine_de_Mar_del_Plata</vt:lpstr>
      <vt:lpstr>Festival_Internacional_de_Cine_Documental_y_Cortometraje_de_Bilbao_ZINEBI</vt:lpstr>
      <vt:lpstr>Festival_Internacional_de_Documentales_DocsBarcelona</vt:lpstr>
      <vt:lpstr>Festival_Internacional_de_Documentales_DocumentaMadrid</vt:lpstr>
      <vt:lpstr>Festival_Internaticional_de_Cine_de_Gijón</vt:lpstr>
      <vt:lpstr>Festival_International_de_Cine_de_Mar_del_Plata</vt:lpstr>
      <vt:lpstr>Festival_international_du_film_danimation_dAnnecy</vt:lpstr>
      <vt:lpstr>Festival_lnternacional_de_Cine_Documental_y_Cortometraje_de_Bilbao_ZINEBI</vt:lpstr>
      <vt:lpstr>Festival_Punto_de_Vista</vt:lpstr>
      <vt:lpstr>FestivalesFormula</vt:lpstr>
      <vt:lpstr>Goa_IFFI_India_International_Film_Festival</vt:lpstr>
      <vt:lpstr>Hot_Docs_Canadian_International_Documentary_Festival</vt:lpstr>
      <vt:lpstr>Indie_Lisboa_Film_Festival</vt:lpstr>
      <vt:lpstr>International_Documentary_Film_Festival_Amsterdam_IDFA</vt:lpstr>
      <vt:lpstr>International_Film_Festival_Rotterdam</vt:lpstr>
      <vt:lpstr>Internationale_Filmfestspiele_Berlin_Berlinale</vt:lpstr>
      <vt:lpstr>Istanbul_Film_Festival</vt:lpstr>
      <vt:lpstr>JIO_Mami_Mumbai_Film_Festival_India</vt:lpstr>
      <vt:lpstr>Karlovy_Vary_International_Film_Festival</vt:lpstr>
      <vt:lpstr>Kyiv_International_Film_Festival_Molodist</vt:lpstr>
      <vt:lpstr>La_Biennale_di_Venezia_Mostra_Internazionale_dArte_Cinematografica</vt:lpstr>
      <vt:lpstr>Largometraje</vt:lpstr>
      <vt:lpstr>Largometraje_nuevos_realizadores</vt:lpstr>
      <vt:lpstr>Largometrajes</vt:lpstr>
      <vt:lpstr>London_Film_Festival_BFI</vt:lpstr>
      <vt:lpstr>Modalidad</vt:lpstr>
      <vt:lpstr>Montreal_Film_Festival_World_Film_Festival</vt:lpstr>
      <vt:lpstr>Montreal_Film_World_Film_Festival</vt:lpstr>
      <vt:lpstr>Moscow_International_Film_Festival</vt:lpstr>
      <vt:lpstr>Multilateral_con_varios_paises_extranjeros</vt:lpstr>
      <vt:lpstr>New_York_Film_Festival</vt:lpstr>
      <vt:lpstr>NO</vt:lpstr>
      <vt:lpstr>No_es_animación</vt:lpstr>
      <vt:lpstr>No_es_coproducción_internacional</vt:lpstr>
      <vt:lpstr>Ottawa_International_Animation_Festival</vt:lpstr>
      <vt:lpstr>Premios_ANNIE_Premios_de_la_Asociación_Internacional_de_Cine_de_Animación</vt:lpstr>
      <vt:lpstr>Premios_BAFTA_Premios_de_Cine_de_la_Academia_Británica</vt:lpstr>
      <vt:lpstr>Premios_CÉSAR_Premios_de_Cine_de_la_Academia_Francesa</vt:lpstr>
      <vt:lpstr>Premios_de_Cine_Europeo_EFA_Academia_de_Cine_Europeo_European_Film_Awards_EFA_European_Film_Academy</vt:lpstr>
      <vt:lpstr>Premios_Globos_de_Oro_Asociación_de_la_Prensa_Extranjera_de_Hollywood_Golden_Globe_Awards_The_Hollywood_Foreign_Press_Association</vt:lpstr>
      <vt:lpstr>Premios_Goya_Academia_de_las_Artes_y_las_Ciencias_Cinematográficas_de_España</vt:lpstr>
      <vt:lpstr>Premios_Oscar_Academia_de_las_Artes_y_Ciencias_Cinematográficas_de_Hollywood_The_Oscars_Academy_of_Motion_Picture_Arts_and_Sciences</vt:lpstr>
      <vt:lpstr>Premios_Quirino_de_la_Animación_Iberoamericana</vt:lpstr>
      <vt:lpstr>Sección_oficial</vt:lpstr>
      <vt:lpstr>SeccionesFormula</vt:lpstr>
      <vt:lpstr>Semana_Internacional_de_Cine_de_Valladolid_Seminci</vt:lpstr>
      <vt:lpstr>Semana_Internacional_de_Cine_de_Valladolid_Seminici</vt:lpstr>
      <vt:lpstr>Shangahai_International_Film_Festival</vt:lpstr>
      <vt:lpstr>Shanghai_International_Film_Festival</vt:lpstr>
      <vt:lpstr>SI</vt:lpstr>
      <vt:lpstr>'Datos generales. Criterios 2B-C'!Sí_está_aprobada</vt:lpstr>
      <vt:lpstr>Sí_está_aprobada</vt:lpstr>
      <vt:lpstr>Sitges_Festival_Internacional_de_Cinema_Fantàstic_de_Catalunya</vt:lpstr>
      <vt:lpstr>Sitges_Festival_International_de_Cinema_Fantàstic_de_Catalunya</vt:lpstr>
      <vt:lpstr>Sofia_International_Film_Festival</vt:lpstr>
      <vt:lpstr>Stockholm_Film_Festival</vt:lpstr>
      <vt:lpstr>Stutgart_International_Festival_of_Animated_Films_ITFS</vt:lpstr>
      <vt:lpstr>Stuttgart_International_Festival_of_Animated_Films_ITFS</vt:lpstr>
      <vt:lpstr>Sundance_Film_Festival</vt:lpstr>
      <vt:lpstr>SXSW_Film_Festival_Austin</vt:lpstr>
      <vt:lpstr>Sydney_Film_Festival</vt:lpstr>
      <vt:lpstr>Tallin_Black_Nights_Film_Festival</vt:lpstr>
      <vt:lpstr>Tokyo_International_Film_Festival_TIFF</vt:lpstr>
      <vt:lpstr>Torino_Film_Festival</vt:lpstr>
      <vt:lpstr>Toronto_International_Film_Festival</vt:lpstr>
      <vt:lpstr>Transilvania_International_Film_Festival</vt:lpstr>
      <vt:lpstr>Tribeca_Film_Festival</vt:lpstr>
      <vt:lpstr>Viennale_Festival</vt:lpstr>
      <vt:lpstr>Warsaw_International_Film_Festival</vt:lpstr>
      <vt:lpstr>Weird_antes_3D_Wire</vt:lpstr>
    </vt:vector>
  </TitlesOfParts>
  <Company>ICAA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icaa</dc:creator>
  <cp:lastModifiedBy>ROCIO DIAZ DIAZ DIAZ</cp:lastModifiedBy>
  <cp:lastPrinted>2023-04-13T09:09:36Z</cp:lastPrinted>
  <dcterms:created xsi:type="dcterms:W3CDTF">2020-04-24T12:14:35Z</dcterms:created>
  <dcterms:modified xsi:type="dcterms:W3CDTF">2025-01-27T08:32:39Z</dcterms:modified>
</cp:coreProperties>
</file>